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270" windowWidth="18735" windowHeight="12210" activeTab="3"/>
  </bookViews>
  <sheets>
    <sheet name="Pokyny pro vyplnění" sheetId="11" r:id="rId1"/>
    <sheet name="Stavba" sheetId="1" r:id="rId2"/>
    <sheet name="VzorPolozky" sheetId="10" state="hidden" r:id="rId3"/>
    <sheet name="00 00B Naklady" sheetId="12" r:id="rId4"/>
    <sheet name="01 01B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00B Naklady'!$1:$7</definedName>
    <definedName name="_xlnm.Print_Titles" localSheetId="4">'01 01B Pol'!$1:$7</definedName>
    <definedName name="oadresa">Stavba!$D$6</definedName>
    <definedName name="Objednatel" localSheetId="1">Stavba!$D$5</definedName>
    <definedName name="Objekt" localSheetId="1">Stavba!$B$38</definedName>
    <definedName name="_xlnm.Print_Area" localSheetId="3">'00 00B Naklady'!$A$1:$W$22</definedName>
    <definedName name="_xlnm.Print_Area" localSheetId="4">'01 01B Pol'!$A$1:$W$401</definedName>
    <definedName name="_xlnm.Print_Area" localSheetId="1">Stavba!$A$1:$J$138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7" i="1" l="1"/>
  <c r="I136" i="1"/>
  <c r="I135" i="1"/>
  <c r="I134" i="1"/>
  <c r="I133" i="1"/>
  <c r="I132" i="1"/>
  <c r="I131" i="1"/>
  <c r="I130" i="1"/>
  <c r="I129" i="1"/>
  <c r="I128" i="1"/>
  <c r="I127" i="1"/>
  <c r="I126" i="1"/>
  <c r="I125" i="1"/>
  <c r="I124" i="1"/>
  <c r="I123" i="1"/>
  <c r="I122" i="1"/>
  <c r="G43" i="1"/>
  <c r="F43" i="1"/>
  <c r="G42" i="1"/>
  <c r="F42" i="1"/>
  <c r="H42" i="1" s="1"/>
  <c r="I42" i="1" s="1"/>
  <c r="G41" i="1"/>
  <c r="F41" i="1"/>
  <c r="H41" i="1" s="1"/>
  <c r="I41" i="1" s="1"/>
  <c r="G40" i="1"/>
  <c r="F40" i="1"/>
  <c r="G39" i="1"/>
  <c r="F39" i="1"/>
  <c r="G395" i="13"/>
  <c r="BA323" i="13"/>
  <c r="BA145" i="13"/>
  <c r="BA102" i="13"/>
  <c r="BA96" i="13"/>
  <c r="BA89" i="13"/>
  <c r="BA83" i="13"/>
  <c r="BA75" i="13"/>
  <c r="BA49" i="13"/>
  <c r="BA35" i="13"/>
  <c r="BA10" i="13"/>
  <c r="I8" i="13"/>
  <c r="Q8" i="13"/>
  <c r="G9" i="13"/>
  <c r="M9" i="13" s="1"/>
  <c r="I9" i="13"/>
  <c r="K9" i="13"/>
  <c r="K8" i="13" s="1"/>
  <c r="O9" i="13"/>
  <c r="O8" i="13" s="1"/>
  <c r="Q9" i="13"/>
  <c r="V9" i="13"/>
  <c r="V8" i="13" s="1"/>
  <c r="G22" i="13"/>
  <c r="I22" i="13"/>
  <c r="K22" i="13"/>
  <c r="M22" i="13"/>
  <c r="O22" i="13"/>
  <c r="Q22" i="13"/>
  <c r="V22" i="13"/>
  <c r="G34" i="13"/>
  <c r="AF395" i="13" s="1"/>
  <c r="I34" i="13"/>
  <c r="K34" i="13"/>
  <c r="O34" i="13"/>
  <c r="Q34" i="13"/>
  <c r="V34" i="13"/>
  <c r="G48" i="13"/>
  <c r="M48" i="13" s="1"/>
  <c r="M47" i="13" s="1"/>
  <c r="I48" i="13"/>
  <c r="K48" i="13"/>
  <c r="K47" i="13" s="1"/>
  <c r="O48" i="13"/>
  <c r="O47" i="13" s="1"/>
  <c r="Q48" i="13"/>
  <c r="V48" i="13"/>
  <c r="V47" i="13" s="1"/>
  <c r="G54" i="13"/>
  <c r="I54" i="13"/>
  <c r="K54" i="13"/>
  <c r="M54" i="13"/>
  <c r="O54" i="13"/>
  <c r="Q54" i="13"/>
  <c r="V54" i="13"/>
  <c r="G64" i="13"/>
  <c r="M64" i="13" s="1"/>
  <c r="I64" i="13"/>
  <c r="K64" i="13"/>
  <c r="O64" i="13"/>
  <c r="Q64" i="13"/>
  <c r="V64" i="13"/>
  <c r="G74" i="13"/>
  <c r="I74" i="13"/>
  <c r="I47" i="13" s="1"/>
  <c r="K74" i="13"/>
  <c r="M74" i="13"/>
  <c r="O74" i="13"/>
  <c r="Q74" i="13"/>
  <c r="Q47" i="13" s="1"/>
  <c r="V74" i="13"/>
  <c r="G82" i="13"/>
  <c r="M82" i="13" s="1"/>
  <c r="I82" i="13"/>
  <c r="K82" i="13"/>
  <c r="O82" i="13"/>
  <c r="Q82" i="13"/>
  <c r="V82" i="13"/>
  <c r="G88" i="13"/>
  <c r="I88" i="13"/>
  <c r="K88" i="13"/>
  <c r="M88" i="13"/>
  <c r="O88" i="13"/>
  <c r="Q88" i="13"/>
  <c r="V88" i="13"/>
  <c r="G94" i="13"/>
  <c r="M94" i="13" s="1"/>
  <c r="I94" i="13"/>
  <c r="K94" i="13"/>
  <c r="O94" i="13"/>
  <c r="Q94" i="13"/>
  <c r="V94" i="13"/>
  <c r="G101" i="13"/>
  <c r="I101" i="13"/>
  <c r="K101" i="13"/>
  <c r="M101" i="13"/>
  <c r="O101" i="13"/>
  <c r="Q101" i="13"/>
  <c r="V101" i="13"/>
  <c r="G105" i="13"/>
  <c r="I105" i="13"/>
  <c r="K105" i="13"/>
  <c r="M105" i="13"/>
  <c r="O105" i="13"/>
  <c r="Q105" i="13"/>
  <c r="V105" i="13"/>
  <c r="G110" i="13"/>
  <c r="I110" i="13"/>
  <c r="K110" i="13"/>
  <c r="M110" i="13"/>
  <c r="O110" i="13"/>
  <c r="Q110" i="13"/>
  <c r="V110" i="13"/>
  <c r="G119" i="13"/>
  <c r="M119" i="13" s="1"/>
  <c r="I119" i="13"/>
  <c r="K119" i="13"/>
  <c r="O119" i="13"/>
  <c r="Q119" i="13"/>
  <c r="V119" i="13"/>
  <c r="G122" i="13"/>
  <c r="I122" i="13"/>
  <c r="K122" i="13"/>
  <c r="M122" i="13"/>
  <c r="O122" i="13"/>
  <c r="Q122" i="13"/>
  <c r="V122" i="13"/>
  <c r="G129" i="13"/>
  <c r="I129" i="13"/>
  <c r="K129" i="13"/>
  <c r="M129" i="13"/>
  <c r="O129" i="13"/>
  <c r="Q129" i="13"/>
  <c r="V129" i="13"/>
  <c r="G131" i="13"/>
  <c r="I131" i="13"/>
  <c r="K131" i="13"/>
  <c r="M131" i="13"/>
  <c r="O131" i="13"/>
  <c r="Q131" i="13"/>
  <c r="V131" i="13"/>
  <c r="G133" i="13"/>
  <c r="M133" i="13" s="1"/>
  <c r="I133" i="13"/>
  <c r="K133" i="13"/>
  <c r="O133" i="13"/>
  <c r="Q133" i="13"/>
  <c r="V133" i="13"/>
  <c r="G143" i="13"/>
  <c r="I143" i="13"/>
  <c r="O143" i="13"/>
  <c r="Q143" i="13"/>
  <c r="G144" i="13"/>
  <c r="I144" i="13"/>
  <c r="K144" i="13"/>
  <c r="K143" i="13" s="1"/>
  <c r="M144" i="13"/>
  <c r="M143" i="13" s="1"/>
  <c r="O144" i="13"/>
  <c r="Q144" i="13"/>
  <c r="V144" i="13"/>
  <c r="V143" i="13" s="1"/>
  <c r="G152" i="13"/>
  <c r="G151" i="13" s="1"/>
  <c r="I152" i="13"/>
  <c r="I151" i="13" s="1"/>
  <c r="K152" i="13"/>
  <c r="O152" i="13"/>
  <c r="O151" i="13" s="1"/>
  <c r="Q152" i="13"/>
  <c r="Q151" i="13" s="1"/>
  <c r="V152" i="13"/>
  <c r="G159" i="13"/>
  <c r="M159" i="13" s="1"/>
  <c r="I159" i="13"/>
  <c r="K159" i="13"/>
  <c r="K151" i="13" s="1"/>
  <c r="O159" i="13"/>
  <c r="Q159" i="13"/>
  <c r="V159" i="13"/>
  <c r="V151" i="13" s="1"/>
  <c r="G168" i="13"/>
  <c r="I168" i="13"/>
  <c r="K168" i="13"/>
  <c r="M168" i="13"/>
  <c r="O168" i="13"/>
  <c r="Q168" i="13"/>
  <c r="V168" i="13"/>
  <c r="G169" i="13"/>
  <c r="I169" i="13"/>
  <c r="K169" i="13"/>
  <c r="M169" i="13"/>
  <c r="O169" i="13"/>
  <c r="Q169" i="13"/>
  <c r="V169" i="13"/>
  <c r="G170" i="13"/>
  <c r="M170" i="13" s="1"/>
  <c r="I170" i="13"/>
  <c r="K170" i="13"/>
  <c r="O170" i="13"/>
  <c r="Q170" i="13"/>
  <c r="V170" i="13"/>
  <c r="G171" i="13"/>
  <c r="M171" i="13" s="1"/>
  <c r="I171" i="13"/>
  <c r="K171" i="13"/>
  <c r="O171" i="13"/>
  <c r="Q171" i="13"/>
  <c r="V171" i="13"/>
  <c r="G173" i="13"/>
  <c r="G172" i="13" s="1"/>
  <c r="I173" i="13"/>
  <c r="I172" i="13" s="1"/>
  <c r="K173" i="13"/>
  <c r="M173" i="13"/>
  <c r="O173" i="13"/>
  <c r="O172" i="13" s="1"/>
  <c r="Q173" i="13"/>
  <c r="Q172" i="13" s="1"/>
  <c r="V173" i="13"/>
  <c r="G179" i="13"/>
  <c r="M179" i="13" s="1"/>
  <c r="I179" i="13"/>
  <c r="K179" i="13"/>
  <c r="O179" i="13"/>
  <c r="Q179" i="13"/>
  <c r="V179" i="13"/>
  <c r="G182" i="13"/>
  <c r="I182" i="13"/>
  <c r="K182" i="13"/>
  <c r="M182" i="13"/>
  <c r="O182" i="13"/>
  <c r="Q182" i="13"/>
  <c r="V182" i="13"/>
  <c r="G190" i="13"/>
  <c r="M190" i="13" s="1"/>
  <c r="I190" i="13"/>
  <c r="K190" i="13"/>
  <c r="K172" i="13" s="1"/>
  <c r="O190" i="13"/>
  <c r="Q190" i="13"/>
  <c r="V190" i="13"/>
  <c r="V172" i="13" s="1"/>
  <c r="G195" i="13"/>
  <c r="I195" i="13"/>
  <c r="K195" i="13"/>
  <c r="M195" i="13"/>
  <c r="O195" i="13"/>
  <c r="Q195" i="13"/>
  <c r="V195" i="13"/>
  <c r="G198" i="13"/>
  <c r="M198" i="13" s="1"/>
  <c r="I198" i="13"/>
  <c r="K198" i="13"/>
  <c r="O198" i="13"/>
  <c r="Q198" i="13"/>
  <c r="V198" i="13"/>
  <c r="G201" i="13"/>
  <c r="I201" i="13"/>
  <c r="K201" i="13"/>
  <c r="M201" i="13"/>
  <c r="O201" i="13"/>
  <c r="Q201" i="13"/>
  <c r="V201" i="13"/>
  <c r="G205" i="13"/>
  <c r="M205" i="13" s="1"/>
  <c r="I205" i="13"/>
  <c r="K205" i="13"/>
  <c r="O205" i="13"/>
  <c r="Q205" i="13"/>
  <c r="V205" i="13"/>
  <c r="G210" i="13"/>
  <c r="I210" i="13"/>
  <c r="K210" i="13"/>
  <c r="M210" i="13"/>
  <c r="O210" i="13"/>
  <c r="Q210" i="13"/>
  <c r="V210" i="13"/>
  <c r="G212" i="13"/>
  <c r="M212" i="13" s="1"/>
  <c r="I212" i="13"/>
  <c r="K212" i="13"/>
  <c r="O212" i="13"/>
  <c r="Q212" i="13"/>
  <c r="V212" i="13"/>
  <c r="I218" i="13"/>
  <c r="Q218" i="13"/>
  <c r="G219" i="13"/>
  <c r="M219" i="13" s="1"/>
  <c r="M218" i="13" s="1"/>
  <c r="I219" i="13"/>
  <c r="K219" i="13"/>
  <c r="K218" i="13" s="1"/>
  <c r="O219" i="13"/>
  <c r="O218" i="13" s="1"/>
  <c r="Q219" i="13"/>
  <c r="V219" i="13"/>
  <c r="V218" i="13" s="1"/>
  <c r="G231" i="13"/>
  <c r="I231" i="13"/>
  <c r="K231" i="13"/>
  <c r="M231" i="13"/>
  <c r="O231" i="13"/>
  <c r="Q231" i="13"/>
  <c r="V231" i="13"/>
  <c r="G238" i="13"/>
  <c r="K238" i="13"/>
  <c r="O238" i="13"/>
  <c r="V238" i="13"/>
  <c r="G239" i="13"/>
  <c r="I239" i="13"/>
  <c r="I238" i="13" s="1"/>
  <c r="K239" i="13"/>
  <c r="M239" i="13"/>
  <c r="M238" i="13" s="1"/>
  <c r="O239" i="13"/>
  <c r="Q239" i="13"/>
  <c r="Q238" i="13" s="1"/>
  <c r="V239" i="13"/>
  <c r="G242" i="13"/>
  <c r="I242" i="13"/>
  <c r="I241" i="13" s="1"/>
  <c r="K242" i="13"/>
  <c r="M242" i="13"/>
  <c r="O242" i="13"/>
  <c r="Q242" i="13"/>
  <c r="Q241" i="13" s="1"/>
  <c r="V242" i="13"/>
  <c r="G244" i="13"/>
  <c r="G241" i="13" s="1"/>
  <c r="I244" i="13"/>
  <c r="K244" i="13"/>
  <c r="O244" i="13"/>
  <c r="O241" i="13" s="1"/>
  <c r="Q244" i="13"/>
  <c r="V244" i="13"/>
  <c r="G247" i="13"/>
  <c r="I247" i="13"/>
  <c r="K247" i="13"/>
  <c r="M247" i="13"/>
  <c r="O247" i="13"/>
  <c r="Q247" i="13"/>
  <c r="V247" i="13"/>
  <c r="G249" i="13"/>
  <c r="M249" i="13" s="1"/>
  <c r="I249" i="13"/>
  <c r="K249" i="13"/>
  <c r="K241" i="13" s="1"/>
  <c r="O249" i="13"/>
  <c r="Q249" i="13"/>
  <c r="V249" i="13"/>
  <c r="V241" i="13" s="1"/>
  <c r="G252" i="13"/>
  <c r="I252" i="13"/>
  <c r="K252" i="13"/>
  <c r="M252" i="13"/>
  <c r="O252" i="13"/>
  <c r="Q252" i="13"/>
  <c r="V252" i="13"/>
  <c r="G253" i="13"/>
  <c r="M253" i="13" s="1"/>
  <c r="I253" i="13"/>
  <c r="K253" i="13"/>
  <c r="O253" i="13"/>
  <c r="Q253" i="13"/>
  <c r="V253" i="13"/>
  <c r="G254" i="13"/>
  <c r="I254" i="13"/>
  <c r="K254" i="13"/>
  <c r="M254" i="13"/>
  <c r="O254" i="13"/>
  <c r="Q254" i="13"/>
  <c r="V254" i="13"/>
  <c r="G255" i="13"/>
  <c r="M255" i="13" s="1"/>
  <c r="I255" i="13"/>
  <c r="K255" i="13"/>
  <c r="O255" i="13"/>
  <c r="Q255" i="13"/>
  <c r="V255" i="13"/>
  <c r="G258" i="13"/>
  <c r="G257" i="13" s="1"/>
  <c r="I258" i="13"/>
  <c r="K258" i="13"/>
  <c r="K257" i="13" s="1"/>
  <c r="O258" i="13"/>
  <c r="O257" i="13" s="1"/>
  <c r="Q258" i="13"/>
  <c r="V258" i="13"/>
  <c r="V257" i="13" s="1"/>
  <c r="G262" i="13"/>
  <c r="I262" i="13"/>
  <c r="I257" i="13" s="1"/>
  <c r="K262" i="13"/>
  <c r="M262" i="13"/>
  <c r="O262" i="13"/>
  <c r="Q262" i="13"/>
  <c r="Q257" i="13" s="1"/>
  <c r="V262" i="13"/>
  <c r="G266" i="13"/>
  <c r="M266" i="13" s="1"/>
  <c r="I266" i="13"/>
  <c r="K266" i="13"/>
  <c r="O266" i="13"/>
  <c r="Q266" i="13"/>
  <c r="V266" i="13"/>
  <c r="G274" i="13"/>
  <c r="I274" i="13"/>
  <c r="K274" i="13"/>
  <c r="M274" i="13"/>
  <c r="O274" i="13"/>
  <c r="Q274" i="13"/>
  <c r="V274" i="13"/>
  <c r="G276" i="13"/>
  <c r="G277" i="13"/>
  <c r="I277" i="13"/>
  <c r="I276" i="13" s="1"/>
  <c r="K277" i="13"/>
  <c r="M277" i="13"/>
  <c r="O277" i="13"/>
  <c r="Q277" i="13"/>
  <c r="Q276" i="13" s="1"/>
  <c r="V277" i="13"/>
  <c r="G279" i="13"/>
  <c r="M279" i="13" s="1"/>
  <c r="I279" i="13"/>
  <c r="K279" i="13"/>
  <c r="K276" i="13" s="1"/>
  <c r="O279" i="13"/>
  <c r="Q279" i="13"/>
  <c r="V279" i="13"/>
  <c r="V276" i="13" s="1"/>
  <c r="G288" i="13"/>
  <c r="I288" i="13"/>
  <c r="K288" i="13"/>
  <c r="M288" i="13"/>
  <c r="O288" i="13"/>
  <c r="Q288" i="13"/>
  <c r="V288" i="13"/>
  <c r="G295" i="13"/>
  <c r="M295" i="13" s="1"/>
  <c r="I295" i="13"/>
  <c r="K295" i="13"/>
  <c r="O295" i="13"/>
  <c r="O276" i="13" s="1"/>
  <c r="Q295" i="13"/>
  <c r="V295" i="13"/>
  <c r="G297" i="13"/>
  <c r="I297" i="13"/>
  <c r="K297" i="13"/>
  <c r="M297" i="13"/>
  <c r="O297" i="13"/>
  <c r="Q297" i="13"/>
  <c r="V297" i="13"/>
  <c r="G299" i="13"/>
  <c r="M299" i="13" s="1"/>
  <c r="I299" i="13"/>
  <c r="K299" i="13"/>
  <c r="O299" i="13"/>
  <c r="Q299" i="13"/>
  <c r="V299" i="13"/>
  <c r="G302" i="13"/>
  <c r="G301" i="13" s="1"/>
  <c r="I302" i="13"/>
  <c r="I301" i="13" s="1"/>
  <c r="K302" i="13"/>
  <c r="K301" i="13" s="1"/>
  <c r="O302" i="13"/>
  <c r="O301" i="13" s="1"/>
  <c r="Q302" i="13"/>
  <c r="Q301" i="13" s="1"/>
  <c r="V302" i="13"/>
  <c r="V301" i="13" s="1"/>
  <c r="G305" i="13"/>
  <c r="I305" i="13"/>
  <c r="K305" i="13"/>
  <c r="M305" i="13"/>
  <c r="O305" i="13"/>
  <c r="Q305" i="13"/>
  <c r="V305" i="13"/>
  <c r="G307" i="13"/>
  <c r="I307" i="13"/>
  <c r="K307" i="13"/>
  <c r="M307" i="13"/>
  <c r="O307" i="13"/>
  <c r="Q307" i="13"/>
  <c r="V307" i="13"/>
  <c r="G310" i="13"/>
  <c r="I310" i="13"/>
  <c r="K310" i="13"/>
  <c r="M310" i="13"/>
  <c r="O310" i="13"/>
  <c r="Q310" i="13"/>
  <c r="V310" i="13"/>
  <c r="G312" i="13"/>
  <c r="M312" i="13" s="1"/>
  <c r="I312" i="13"/>
  <c r="K312" i="13"/>
  <c r="O312" i="13"/>
  <c r="Q312" i="13"/>
  <c r="V312" i="13"/>
  <c r="G322" i="13"/>
  <c r="I322" i="13"/>
  <c r="K322" i="13"/>
  <c r="M322" i="13"/>
  <c r="O322" i="13"/>
  <c r="Q322" i="13"/>
  <c r="V322" i="13"/>
  <c r="G329" i="13"/>
  <c r="I329" i="13"/>
  <c r="K329" i="13"/>
  <c r="M329" i="13"/>
  <c r="O329" i="13"/>
  <c r="Q329" i="13"/>
  <c r="V329" i="13"/>
  <c r="G336" i="13"/>
  <c r="I336" i="13"/>
  <c r="K336" i="13"/>
  <c r="M336" i="13"/>
  <c r="O336" i="13"/>
  <c r="Q336" i="13"/>
  <c r="V336" i="13"/>
  <c r="G343" i="13"/>
  <c r="M343" i="13" s="1"/>
  <c r="I343" i="13"/>
  <c r="K343" i="13"/>
  <c r="O343" i="13"/>
  <c r="Q343" i="13"/>
  <c r="V343" i="13"/>
  <c r="G346" i="13"/>
  <c r="I346" i="13"/>
  <c r="K346" i="13"/>
  <c r="M346" i="13"/>
  <c r="O346" i="13"/>
  <c r="Q346" i="13"/>
  <c r="V346" i="13"/>
  <c r="G349" i="13"/>
  <c r="I349" i="13"/>
  <c r="K349" i="13"/>
  <c r="M349" i="13"/>
  <c r="O349" i="13"/>
  <c r="Q349" i="13"/>
  <c r="V349" i="13"/>
  <c r="G354" i="13"/>
  <c r="I354" i="13"/>
  <c r="K354" i="13"/>
  <c r="M354" i="13"/>
  <c r="O354" i="13"/>
  <c r="Q354" i="13"/>
  <c r="V354" i="13"/>
  <c r="G357" i="13"/>
  <c r="M357" i="13" s="1"/>
  <c r="I357" i="13"/>
  <c r="K357" i="13"/>
  <c r="O357" i="13"/>
  <c r="Q357" i="13"/>
  <c r="V357" i="13"/>
  <c r="G360" i="13"/>
  <c r="I360" i="13"/>
  <c r="K360" i="13"/>
  <c r="M360" i="13"/>
  <c r="O360" i="13"/>
  <c r="Q360" i="13"/>
  <c r="V360" i="13"/>
  <c r="G362" i="13"/>
  <c r="I362" i="13"/>
  <c r="K362" i="13"/>
  <c r="M362" i="13"/>
  <c r="O362" i="13"/>
  <c r="Q362" i="13"/>
  <c r="V362" i="13"/>
  <c r="G363" i="13"/>
  <c r="I363" i="13"/>
  <c r="K363" i="13"/>
  <c r="M363" i="13"/>
  <c r="O363" i="13"/>
  <c r="Q363" i="13"/>
  <c r="V363" i="13"/>
  <c r="G364" i="13"/>
  <c r="M364" i="13" s="1"/>
  <c r="I364" i="13"/>
  <c r="K364" i="13"/>
  <c r="O364" i="13"/>
  <c r="Q364" i="13"/>
  <c r="V364" i="13"/>
  <c r="G365" i="13"/>
  <c r="I365" i="13"/>
  <c r="K365" i="13"/>
  <c r="M365" i="13"/>
  <c r="O365" i="13"/>
  <c r="Q365" i="13"/>
  <c r="V365" i="13"/>
  <c r="G366" i="13"/>
  <c r="I366" i="13"/>
  <c r="K366" i="13"/>
  <c r="M366" i="13"/>
  <c r="O366" i="13"/>
  <c r="Q366" i="13"/>
  <c r="V366" i="13"/>
  <c r="G367" i="13"/>
  <c r="I367" i="13"/>
  <c r="K367" i="13"/>
  <c r="M367" i="13"/>
  <c r="O367" i="13"/>
  <c r="Q367" i="13"/>
  <c r="V367" i="13"/>
  <c r="G368" i="13"/>
  <c r="M368" i="13" s="1"/>
  <c r="I368" i="13"/>
  <c r="K368" i="13"/>
  <c r="O368" i="13"/>
  <c r="Q368" i="13"/>
  <c r="V368" i="13"/>
  <c r="G369" i="13"/>
  <c r="I369" i="13"/>
  <c r="K369" i="13"/>
  <c r="M369" i="13"/>
  <c r="O369" i="13"/>
  <c r="Q369" i="13"/>
  <c r="V369" i="13"/>
  <c r="G370" i="13"/>
  <c r="I370" i="13"/>
  <c r="K370" i="13"/>
  <c r="M370" i="13"/>
  <c r="O370" i="13"/>
  <c r="Q370" i="13"/>
  <c r="V370" i="13"/>
  <c r="G371" i="13"/>
  <c r="I371" i="13"/>
  <c r="K371" i="13"/>
  <c r="M371" i="13"/>
  <c r="O371" i="13"/>
  <c r="Q371" i="13"/>
  <c r="V371" i="13"/>
  <c r="G372" i="13"/>
  <c r="M372" i="13" s="1"/>
  <c r="I372" i="13"/>
  <c r="K372" i="13"/>
  <c r="O372" i="13"/>
  <c r="Q372" i="13"/>
  <c r="V372" i="13"/>
  <c r="G373" i="13"/>
  <c r="I373" i="13"/>
  <c r="K373" i="13"/>
  <c r="M373" i="13"/>
  <c r="O373" i="13"/>
  <c r="Q373" i="13"/>
  <c r="V373" i="13"/>
  <c r="K375" i="13"/>
  <c r="V375" i="13"/>
  <c r="G376" i="13"/>
  <c r="I376" i="13"/>
  <c r="I375" i="13" s="1"/>
  <c r="K376" i="13"/>
  <c r="M376" i="13"/>
  <c r="O376" i="13"/>
  <c r="Q376" i="13"/>
  <c r="Q375" i="13" s="1"/>
  <c r="V376" i="13"/>
  <c r="G378" i="13"/>
  <c r="G375" i="13" s="1"/>
  <c r="I378" i="13"/>
  <c r="K378" i="13"/>
  <c r="O378" i="13"/>
  <c r="O375" i="13" s="1"/>
  <c r="Q378" i="13"/>
  <c r="V378" i="13"/>
  <c r="G381" i="13"/>
  <c r="I381" i="13"/>
  <c r="K381" i="13"/>
  <c r="M381" i="13"/>
  <c r="O381" i="13"/>
  <c r="Q381" i="13"/>
  <c r="V381" i="13"/>
  <c r="G383" i="13"/>
  <c r="K383" i="13"/>
  <c r="O383" i="13"/>
  <c r="V383" i="13"/>
  <c r="G384" i="13"/>
  <c r="I384" i="13"/>
  <c r="I383" i="13" s="1"/>
  <c r="K384" i="13"/>
  <c r="M384" i="13"/>
  <c r="M383" i="13" s="1"/>
  <c r="O384" i="13"/>
  <c r="Q384" i="13"/>
  <c r="Q383" i="13" s="1"/>
  <c r="V384" i="13"/>
  <c r="G385" i="13"/>
  <c r="G386" i="13"/>
  <c r="I386" i="13"/>
  <c r="I385" i="13" s="1"/>
  <c r="K386" i="13"/>
  <c r="M386" i="13"/>
  <c r="O386" i="13"/>
  <c r="Q386" i="13"/>
  <c r="Q385" i="13" s="1"/>
  <c r="V386" i="13"/>
  <c r="G388" i="13"/>
  <c r="M388" i="13" s="1"/>
  <c r="I388" i="13"/>
  <c r="K388" i="13"/>
  <c r="K385" i="13" s="1"/>
  <c r="O388" i="13"/>
  <c r="Q388" i="13"/>
  <c r="V388" i="13"/>
  <c r="V385" i="13" s="1"/>
  <c r="G389" i="13"/>
  <c r="I389" i="13"/>
  <c r="K389" i="13"/>
  <c r="M389" i="13"/>
  <c r="O389" i="13"/>
  <c r="Q389" i="13"/>
  <c r="V389" i="13"/>
  <c r="G390" i="13"/>
  <c r="M390" i="13" s="1"/>
  <c r="I390" i="13"/>
  <c r="K390" i="13"/>
  <c r="O390" i="13"/>
  <c r="O385" i="13" s="1"/>
  <c r="Q390" i="13"/>
  <c r="V390" i="13"/>
  <c r="G391" i="13"/>
  <c r="I391" i="13"/>
  <c r="K391" i="13"/>
  <c r="M391" i="13"/>
  <c r="O391" i="13"/>
  <c r="Q391" i="13"/>
  <c r="V391" i="13"/>
  <c r="G392" i="13"/>
  <c r="M392" i="13" s="1"/>
  <c r="I392" i="13"/>
  <c r="K392" i="13"/>
  <c r="O392" i="13"/>
  <c r="Q392" i="13"/>
  <c r="V392" i="13"/>
  <c r="G393" i="13"/>
  <c r="I393" i="13"/>
  <c r="K393" i="13"/>
  <c r="M393" i="13"/>
  <c r="O393" i="13"/>
  <c r="Q393" i="13"/>
  <c r="V393" i="13"/>
  <c r="AE395" i="13"/>
  <c r="G21" i="12"/>
  <c r="BA19" i="12"/>
  <c r="BA12" i="12"/>
  <c r="G8" i="12"/>
  <c r="O8" i="12"/>
  <c r="G9" i="12"/>
  <c r="M9" i="12" s="1"/>
  <c r="M8" i="12" s="1"/>
  <c r="I9" i="12"/>
  <c r="I8" i="12" s="1"/>
  <c r="K9" i="12"/>
  <c r="K8" i="12" s="1"/>
  <c r="O9" i="12"/>
  <c r="Q9" i="12"/>
  <c r="Q8" i="12" s="1"/>
  <c r="V9" i="12"/>
  <c r="V8" i="12" s="1"/>
  <c r="G11" i="12"/>
  <c r="I11" i="12"/>
  <c r="K11" i="12"/>
  <c r="M11" i="12"/>
  <c r="O11" i="12"/>
  <c r="Q11" i="12"/>
  <c r="V11" i="12"/>
  <c r="G13" i="12"/>
  <c r="I13" i="12"/>
  <c r="K13" i="12"/>
  <c r="M13" i="12"/>
  <c r="O13" i="12"/>
  <c r="Q13" i="12"/>
  <c r="V13" i="12"/>
  <c r="G15" i="12"/>
  <c r="O15" i="12"/>
  <c r="G16" i="12"/>
  <c r="M16" i="12" s="1"/>
  <c r="M15" i="12" s="1"/>
  <c r="I16" i="12"/>
  <c r="I15" i="12" s="1"/>
  <c r="K16" i="12"/>
  <c r="K15" i="12" s="1"/>
  <c r="O16" i="12"/>
  <c r="Q16" i="12"/>
  <c r="Q15" i="12" s="1"/>
  <c r="V16" i="12"/>
  <c r="V15" i="12" s="1"/>
  <c r="G18" i="12"/>
  <c r="I18" i="12"/>
  <c r="K18" i="12"/>
  <c r="M18" i="12"/>
  <c r="O18" i="12"/>
  <c r="Q18" i="12"/>
  <c r="V18" i="12"/>
  <c r="AE21" i="12"/>
  <c r="AF21" i="12"/>
  <c r="I20" i="1"/>
  <c r="I19" i="1"/>
  <c r="I18" i="1"/>
  <c r="I16" i="1"/>
  <c r="I138" i="1"/>
  <c r="J137"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3" i="1"/>
  <c r="I43" i="1" s="1"/>
  <c r="H40" i="1"/>
  <c r="I40" i="1" s="1"/>
  <c r="H39" i="1"/>
  <c r="I39" i="1" s="1"/>
  <c r="I44" i="1" s="1"/>
  <c r="I17" i="1" l="1"/>
  <c r="I21" i="1" s="1"/>
  <c r="J124" i="1"/>
  <c r="J128" i="1"/>
  <c r="J132" i="1"/>
  <c r="J136" i="1"/>
  <c r="J122" i="1"/>
  <c r="J126" i="1"/>
  <c r="J130" i="1"/>
  <c r="J134" i="1"/>
  <c r="J123" i="1"/>
  <c r="J125" i="1"/>
  <c r="J127" i="1"/>
  <c r="J129" i="1"/>
  <c r="J131" i="1"/>
  <c r="J133" i="1"/>
  <c r="J135" i="1"/>
  <c r="G28" i="1"/>
  <c r="G23" i="1"/>
  <c r="A23" i="1" s="1"/>
  <c r="A24" i="1" s="1"/>
  <c r="G24" i="1" s="1"/>
  <c r="A27" i="1" s="1"/>
  <c r="A29" i="1" s="1"/>
  <c r="G29" i="1" s="1"/>
  <c r="G27" i="1" s="1"/>
  <c r="M172" i="13"/>
  <c r="M385" i="13"/>
  <c r="M241" i="13"/>
  <c r="M276" i="13"/>
  <c r="M378" i="13"/>
  <c r="M375" i="13" s="1"/>
  <c r="M302" i="13"/>
  <c r="M301" i="13" s="1"/>
  <c r="M258" i="13"/>
  <c r="M257" i="13" s="1"/>
  <c r="M244" i="13"/>
  <c r="G218" i="13"/>
  <c r="M152" i="13"/>
  <c r="M151" i="13" s="1"/>
  <c r="G47" i="13"/>
  <c r="M34" i="13"/>
  <c r="M8" i="13" s="1"/>
  <c r="G8" i="13"/>
  <c r="J42" i="1"/>
  <c r="J40" i="1"/>
  <c r="J41" i="1"/>
  <c r="J43" i="1"/>
  <c r="J39" i="1"/>
  <c r="J44" i="1" s="1"/>
  <c r="H44" i="1"/>
  <c r="J28" i="1"/>
  <c r="J26" i="1"/>
  <c r="G38" i="1"/>
  <c r="F38" i="1"/>
  <c r="H32" i="1"/>
  <c r="J23" i="1"/>
  <c r="J24" i="1"/>
  <c r="J25" i="1"/>
  <c r="J27" i="1"/>
  <c r="E24" i="1"/>
  <c r="E26" i="1"/>
  <c r="J138" i="1" l="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<sst xmlns="http://schemas.openxmlformats.org/spreadsheetml/2006/main" count="1638" uniqueCount="603">
  <si>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</si>
  <si>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</si>
  <si>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</si>
  <si>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</si>
  <si>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</si>
  <si>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</si>
  <si>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</si>
  <si>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</si>
  <si>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</si>
  <si>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</si>
  <si>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</si>
  <si>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</si>
  <si>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</si>
  <si>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</si>
  <si>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</si>
  <si>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</si>
  <si>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</si>
  <si>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</si>
  <si>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</si>
  <si>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</si>
  <si>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</si>
  <si>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</si>
  <si>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</si>
  <si>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</si>
  <si>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</si>
  <si>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</si>
  <si>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</si>
  <si>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</si>
  <si>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</si>
  <si>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</si>
  <si>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</si>
  <si>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</si>
  <si>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</si>
  <si>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</si>
  <si>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</si>
  <si>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</si>
  <si>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</si>
  <si>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</si>
  <si>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</si>
  <si>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</si>
  <si>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</si>
  <si>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</si>
  <si>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</si>
  <si>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000268</t>
  </si>
  <si>
    <t>Stavební úpravy - obřadní síň a zázemí hřbitov Boskovice, 2. etapa</t>
  </si>
  <si>
    <t>MĚSTO BOSKOVICE</t>
  </si>
  <si>
    <t>Masarykovo náměstí 4/2</t>
  </si>
  <si>
    <t>Boskovice-Boskovice</t>
  </si>
  <si>
    <t>68001</t>
  </si>
  <si>
    <t>00279978</t>
  </si>
  <si>
    <t>CZ00279978</t>
  </si>
  <si>
    <t>STAPRO - Skřipský s.r.o.</t>
  </si>
  <si>
    <t>Kpt. Jaroše 2211/37</t>
  </si>
  <si>
    <t>02001152</t>
  </si>
  <si>
    <t>CZ02001152</t>
  </si>
  <si>
    <t>Stavba</t>
  </si>
  <si>
    <t>00</t>
  </si>
  <si>
    <t>Vedlejší a ostatní náklady</t>
  </si>
  <si>
    <t>00B</t>
  </si>
  <si>
    <t>01</t>
  </si>
  <si>
    <t>Obřadní síň a zázemí</t>
  </si>
  <si>
    <t>01B</t>
  </si>
  <si>
    <t>Zateplení fasády</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</si>
  <si>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</si>
  <si>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</si>
  <si>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</si>
  <si>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</si>
  <si>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</si>
  <si>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</si>
  <si>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</si>
  <si>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</si>
  <si>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</si>
  <si>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</si>
  <si>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</si>
  <si>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</si>
  <si>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</si>
  <si>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</si>
  <si>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</si>
  <si>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</si>
  <si>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</si>
  <si>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</si>
  <si>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</si>
  <si>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</si>
  <si>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</si>
  <si>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</si>
  <si>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</si>
  <si>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</si>
  <si>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</si>
  <si>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</si>
  <si>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</si>
  <si>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</si>
  <si>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</si>
  <si>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</si>
  <si>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</si>
  <si>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</si>
  <si>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</si>
  <si>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</si>
  <si>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</si>
  <si>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</si>
  <si>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</si>
  <si>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</si>
  <si>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</si>
  <si>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</si>
  <si>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</si>
  <si>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</si>
  <si>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</si>
  <si>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</si>
  <si>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</si>
  <si>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</si>
  <si>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</si>
  <si>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</si>
  <si>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</si>
  <si>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61</t>
  </si>
  <si>
    <t>Úpravy povrchů vnitřní</t>
  </si>
  <si>
    <t>62</t>
  </si>
  <si>
    <t>Úpravy povrchů vnější</t>
  </si>
  <si>
    <t>64</t>
  </si>
  <si>
    <t>Výplně otvorů</t>
  </si>
  <si>
    <t>94</t>
  </si>
  <si>
    <t>Lešení a stavební výtahy</t>
  </si>
  <si>
    <t>96</t>
  </si>
  <si>
    <t>Bourání konstrukcí</t>
  </si>
  <si>
    <t>97</t>
  </si>
  <si>
    <t>Prorážení otvorů</t>
  </si>
  <si>
    <t>99</t>
  </si>
  <si>
    <t>Staveništní přesun hmot</t>
  </si>
  <si>
    <t>728</t>
  </si>
  <si>
    <t>Vzduchotechnika</t>
  </si>
  <si>
    <t>763</t>
  </si>
  <si>
    <t>Dřevostavby</t>
  </si>
  <si>
    <t>764</t>
  </si>
  <si>
    <t>Konstrukce klempířské</t>
  </si>
  <si>
    <t>766</t>
  </si>
  <si>
    <t>Konstrukce truhlářské</t>
  </si>
  <si>
    <t>783</t>
  </si>
  <si>
    <t>Nátěry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</si>
  <si>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</si>
  <si>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</si>
  <si>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</si>
  <si>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</si>
  <si>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</si>
  <si>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</si>
  <si>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</si>
  <si>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</si>
  <si>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</si>
  <si>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</si>
  <si>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</si>
  <si>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</si>
  <si>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</si>
  <si>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</si>
  <si>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</si>
  <si>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</si>
  <si>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</si>
  <si>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</si>
  <si>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</si>
  <si>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</si>
  <si>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</si>
  <si>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</si>
  <si>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</si>
  <si>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</si>
  <si>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</si>
  <si>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</si>
  <si>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</si>
  <si>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</si>
  <si>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</si>
  <si>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</si>
  <si>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</si>
  <si>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</si>
  <si>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</si>
  <si>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</si>
  <si>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</si>
  <si>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</si>
  <si>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</si>
  <si>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</si>
  <si>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19/ I</t>
  </si>
  <si>
    <t>Indiv</t>
  </si>
  <si>
    <t>POL99_2</t>
  </si>
  <si>
    <t>Veškeré náklady spojené s vybudováním, provozem a odstraněním zařízení staveniště.</t>
  </si>
  <si>
    <t>POP</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</si>
  <si>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</si>
  <si>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</si>
  <si>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</si>
  <si>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</si>
  <si>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</si>
  <si>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</si>
  <si>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</si>
  <si>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005211010R</t>
  </si>
  <si>
    <t>Předání a převzetí staveniště</t>
  </si>
  <si>
    <t>Náklady spojené s účastí zhotovitele na předání a převzetí staveniště.</t>
  </si>
  <si>
    <t>00524 R</t>
  </si>
  <si>
    <t>Předání a převzetí díla</t>
  </si>
  <si>
    <t>Náklady zhotovitele, které vzniknou v souvislosti s povinnostmi zhotovitele při předání a převzetí díla.</t>
  </si>
  <si>
    <t>SUM</t>
  </si>
  <si>
    <t>END</t>
  </si>
  <si>
    <t>Položkový soupis prací a dodávek</t>
  </si>
  <si>
    <t>610991111R00</t>
  </si>
  <si>
    <t>Zakrývání výplní vnitřních otvorů, předmětů apod. fólií Pe 0,05-0,2 mm</t>
  </si>
  <si>
    <t>m2</t>
  </si>
  <si>
    <t>801-1</t>
  </si>
  <si>
    <t>POL1_</t>
  </si>
  <si>
    <t>které se zřizují před úpravami povrchu, a obalení osazených dveřních zárubní před znečištěním při úpravách povrchu nástřikem plastických maltovin včetně pozdějšího odkrytí,</t>
  </si>
  <si>
    <t>SPI</t>
  </si>
  <si>
    <t>t1 : 2,69*2,19*1</t>
  </si>
  <si>
    <t>VV</t>
  </si>
  <si>
    <t>t2 : 2,69*2,19*2</t>
  </si>
  <si>
    <t>t3 : 2,69*2,19*2</t>
  </si>
  <si>
    <t>pl1 : 0,6*0,6*6</t>
  </si>
  <si>
    <t>pl2 : (1,5*1,7)</t>
  </si>
  <si>
    <t>pl3 : (1,3*0,6)</t>
  </si>
  <si>
    <t>pl4 : (1,2*0,7)</t>
  </si>
  <si>
    <t>pl5 : (1,8*0,7)</t>
  </si>
  <si>
    <t>pl6 : (1,8*2,51)</t>
  </si>
  <si>
    <t>pl7 : (1,15*2,51)</t>
  </si>
  <si>
    <t>pl8 : (1*2,05)</t>
  </si>
  <si>
    <t>612409991R00</t>
  </si>
  <si>
    <t>Začištění omítek kolem oken, dveří a obkladů apod. maltou vápenou</t>
  </si>
  <si>
    <t>m</t>
  </si>
  <si>
    <t>801-4</t>
  </si>
  <si>
    <t>t1 : (2,69+2,19*2)*1*2</t>
  </si>
  <si>
    <t>t2 : (2,69+2,19*2)*2*2</t>
  </si>
  <si>
    <t>t3 : (2,69+2,19*2)*2*2</t>
  </si>
  <si>
    <t>pl1 : 0,6*4*6</t>
  </si>
  <si>
    <t>pl2 : (1,5*2+1,7*2)</t>
  </si>
  <si>
    <t>pl3 : (1,3*2+0,6*2)</t>
  </si>
  <si>
    <t>pl4 : (1,2*2+0,7*2)</t>
  </si>
  <si>
    <t>pl5 : (1,8*2+0,7*2)</t>
  </si>
  <si>
    <t>pl6 : (1,8+2,51*2)</t>
  </si>
  <si>
    <t>pl7 : (1,15+2,51*2)</t>
  </si>
  <si>
    <t>pl8 : (1+2,05*2)</t>
  </si>
  <si>
    <t>612425931R00</t>
  </si>
  <si>
    <t>Omítka vápenná vnitřního ostění omítkou štukovou</t>
  </si>
  <si>
    <t>okenního nebo dveřního, z pomocného pracovního lešení o výšce podlahy do 1900 mm a pro zatížení do 1,5 kPa,</t>
  </si>
  <si>
    <t>t1 : (2,69+2,19*2)*1*0,1</t>
  </si>
  <si>
    <t>t2 : (2,69+2,19*2)*2*0,1</t>
  </si>
  <si>
    <t>t3 : (2,69+2,19*2)*2*0,1</t>
  </si>
  <si>
    <t>pl1 : 0,6*4*6*0,1</t>
  </si>
  <si>
    <t>pl2 : (1,5*2+1,7*2)*0,1</t>
  </si>
  <si>
    <t>pl3 : (1,3*2+0,6*2)*0,1</t>
  </si>
  <si>
    <t>pl4 : (1,2*2+0,7*2)*0,1</t>
  </si>
  <si>
    <t>pl5 : (1,8*2+0,7*2)*0,1</t>
  </si>
  <si>
    <t>pl6 : (1,8+2,51*2)*0,1</t>
  </si>
  <si>
    <t>pl7 : (1,15+2,51*2)*0,1</t>
  </si>
  <si>
    <t>pl8 : (1+2,05*2)*0,1</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</si>
  <si>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</si>
  <si>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</si>
  <si>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</si>
  <si>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jv : 1,2*0,7+1,8*0,7+2,4*2,45</t>
  </si>
  <si>
    <t>sv : 0,6*0,6*6+1,5*1,7+1,8*2,35+1,46*1,53*2+0,9*2+1,2*2,48+1*1,4</t>
  </si>
  <si>
    <t>sz : 1,8*2,46+1,15*2,46+1,3*0,6</t>
  </si>
  <si>
    <t>jz : 1,7*1,1+2,95*1,55+3*2,17</t>
  </si>
  <si>
    <t>622300131R00</t>
  </si>
  <si>
    <t>Příprava podkladu vyrovnání podkladu tmelem tl. do 5 mm, včetně dodávky materiálu</t>
  </si>
  <si>
    <t>POL1_1</t>
  </si>
  <si>
    <t>Začátek provozního součtu</t>
  </si>
  <si>
    <t xml:space="preserve">  jv : (11,51+9,7)*4,12-1,2*0,7-1,8*0,7-2,4*2,45+0,12*(1,5+1,8+0,7*4)+0,45*(2,4+2,45*2)</t>
  </si>
  <si>
    <t xml:space="preserve">  sv : 4,12*(7,15+0,45)+3,37*31,34+(31,89+12,8+0,35)*0,35</t>
  </si>
  <si>
    <t xml:space="preserve">  -0,6*0,6*6-1,5*1,7-1,8*2,35-1,46*1,53*2-0,9*2-1,2*2,48-1*1,4+0,7*1</t>
  </si>
  <si>
    <t xml:space="preserve">  0,12*(0,6*3*6+1,5+1,7*2+1,46*2+1,53*4)+0,35*(1,8+2,35*2+0,9+2*2+1,2+2,48*2+1,4+2,1)</t>
  </si>
  <si>
    <t xml:space="preserve">  sz : 4,12*(0,45+9,71)+3,37*12,25-1,8*2,46-1,15*2,46-1,3*0,6+0,12*(1,3+0,6*2)+0,35*(1,8+1,15+2,46*4)</t>
  </si>
  <si>
    <t xml:space="preserve">  jz : 4,12*(11,9+(8,25+7,39)/2)-1,7*1,1-2,95*1,55-3*2,17+0,12*(2,95+1,55*2+3+2,17*2)</t>
  </si>
  <si>
    <t>Konec provozního součtu</t>
  </si>
  <si>
    <t>10% plochy : 377,3521*0,1</t>
  </si>
  <si>
    <t>622300141R00</t>
  </si>
  <si>
    <t>Příprava podkladu montáž vyrovnávací vrstvy izolantem</t>
  </si>
  <si>
    <t>5% plochy : 377,3521*0,05</t>
  </si>
  <si>
    <t>622311132RT3</t>
  </si>
  <si>
    <t>Zateplení fasády  , expandovaným polystyrénem, tloušťky 100 mm, kontaktní nátěr a silikonová omítka, škrábaná,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</si>
  <si>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</si>
  <si>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</si>
  <si>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jv : (11,51+9,7)*4,12-1,2*0,7-1,8*0,7-2,4*2,45</t>
  </si>
  <si>
    <t>sv : 4,12*(7,15+0,45)+3,37*31,34+(31,89+12,8+0,35)*0,35</t>
  </si>
  <si>
    <t>-0,6*0,6*6-1,5*1,7-1,8*2,35-1,46*1,53*2-0,9*2-1,2*2,48-1*1,4+0,7*1</t>
  </si>
  <si>
    <t>sz : 4,12*(0,45+9,71)+3,37*12,25-1,8*2,46-1,15*2,46-1,3*0,6</t>
  </si>
  <si>
    <t>jz : 4,12*(11,9+(8,25+7,39)/2)-1,7*1,1-2,95*1,55-3*2,17</t>
  </si>
  <si>
    <t>622311152RT3</t>
  </si>
  <si>
    <t>Zateplení ostění expandovaným polystyrénem, tloušťky 20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</si>
  <si>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</si>
  <si>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jv : 0,12*(1,5+1,8+0,7*4)+0,45*(2,4+2,45*2)</t>
  </si>
  <si>
    <t>sv : 0,12*(0,6*3*6+1,5+1,7*2+1,46*2+1,53*4)+0,35*(1,8+2,35*2+0,9+2*2+1,2+2,48*2+1,4+2,1)</t>
  </si>
  <si>
    <t>sz : 0,12*(1,3+0,6*2)+0,35*(1,8+1,15+2,46*4)</t>
  </si>
  <si>
    <t>jz : 0,12*(2,95+1,55*2+3+2,17*2)</t>
  </si>
  <si>
    <t>622311563R00</t>
  </si>
  <si>
    <t>Zateplení parapetu extrudovaným polystyrénem, tloušťky 30 mm</t>
  </si>
  <si>
    <t>nanesení lepicího tmelu na izolační desky, nalepení desek, natažení stěrky, vtlačení výztužné tkaniny a přehlazení stěrky. Včetně parapetních lišt.</t>
  </si>
  <si>
    <t>jv : 0,12*(1,5+1,8)</t>
  </si>
  <si>
    <t>sv : 0,12*(0,6*6+1,5+1,46*2)</t>
  </si>
  <si>
    <t>sz : 0,12*(1,3)</t>
  </si>
  <si>
    <t>jz : 0,12*(2,95)</t>
  </si>
  <si>
    <t>622311150RT3</t>
  </si>
  <si>
    <t>Povrchová úprava ostění zateplovacího systému  , kontaktní nátěr a omítka silikonová</t>
  </si>
  <si>
    <t>okenní a rohové lišty, výztužná stěrka. Povrchová úprava dle popisu položky.</t>
  </si>
  <si>
    <t>Položka obsahuje: okenní a rohové lišty, výztužnou stěrku, kontaktní nátěr a povrchovou úpravu omítkou.</t>
  </si>
  <si>
    <t>jv : 0,23*(1,5+1,8+0,7*4)+0,56*(2,4+2,45*2)</t>
  </si>
  <si>
    <t>sv : 0,23*(0,6*3*6+1,5+1,7*2+1,46*2+1,53*4)+0,46*(1,8+2,35*2+0,9+2*2+1,2+2,48*2+1,4+2,1)</t>
  </si>
  <si>
    <t>sz : 0,23*(1,3+0,6*2)+0,46*(1,8+1,15+2,46*4)</t>
  </si>
  <si>
    <t>jz : 0,23*(2,95+1,55*2+3+2,17*2)</t>
  </si>
  <si>
    <t>622391001R00</t>
  </si>
  <si>
    <t>Příplatek za montáž KZS na podhledu, bez dodávky materiálu</t>
  </si>
  <si>
    <t>Bez dodávky materiálu.</t>
  </si>
  <si>
    <t>sv : (31,89+12,8+0,35)*0,35</t>
  </si>
  <si>
    <t>622311012R00</t>
  </si>
  <si>
    <t>Profily zakládací hliníkové, pro izolaci tl. 100 mm</t>
  </si>
  <si>
    <t>jv : (11,51+9,7)-2,4</t>
  </si>
  <si>
    <t>sv : (7,15+0,45)+31,34-1,8-0,9-1,2-1</t>
  </si>
  <si>
    <t>sz : (0,45+9,71)-1,8-1,15+12,25</t>
  </si>
  <si>
    <t>jz : (11,9+7,39)-3</t>
  </si>
  <si>
    <t>622422111R00</t>
  </si>
  <si>
    <t>Oprava vnějších omítek vápenných a vápenocementových hladkých, stupeň členitosti 1 a 2, v množství opravované plochy do 10 %, s barvením na 100% opravované plochy, bez nákladů na umělecké dekorace fasád</t>
  </si>
  <si>
    <t>bez otlučení vadných míst</t>
  </si>
  <si>
    <t>Včetně barvení vždy celé plochy (100%), s výjimkou položek oprav omítek drásaných.</t>
  </si>
  <si>
    <t>jv : (11,51+9,7)*4,12-1,2*0,7-1,8*0,7-2,4*2,45+0,12*(1,5+1,8+0,7*4)+0,45*(2,4+2,45*2)</t>
  </si>
  <si>
    <t>0,12*(0,6*3*6+1,5+1,7*2+1,46*2+1,53*4)+0,35*(1,8+2,35*2+0,9+2*2+1,2+2,48*2+1,4+2,1)</t>
  </si>
  <si>
    <t>sz : 4,12*(0,45+9,71)+3,37*12,25-1,8*2,46-1,15*2,46-1,3*0,6+0,12*(1,3+0,6*2)+0,35*(1,8+1,15+2,46*4)</t>
  </si>
  <si>
    <t>jz : 4,12*(11,9+(8,25+7,39)/2)-1,7*1,1-2,95*1,55-3*2,17+0,12*(2,95+1,55*2+3+2,17*2)</t>
  </si>
  <si>
    <t>622481291R00</t>
  </si>
  <si>
    <t>Vyztužení povrchových úprav vnějších stěn montáž výztužné lišty rohové a dilatační- bez dodávky materiálu</t>
  </si>
  <si>
    <t>rohy : 4,12*5</t>
  </si>
  <si>
    <t>podhled : (31,89+12,8)</t>
  </si>
  <si>
    <t>622904112R00</t>
  </si>
  <si>
    <t>Očištění fasád tlakovou vodou, složitost fasády 1 - 2</t>
  </si>
  <si>
    <t>283502511R</t>
  </si>
  <si>
    <t>lišta rohová; se síťovinou 100/150mm; materiál PVC; š = 100,0 mm; l = 2 500 mm</t>
  </si>
  <si>
    <t>kus</t>
  </si>
  <si>
    <t>SPCM</t>
  </si>
  <si>
    <t>POL3_</t>
  </si>
  <si>
    <t>rohy : 4,12*5*1,05/2,5</t>
  </si>
  <si>
    <t>283502514R</t>
  </si>
  <si>
    <t>profil plastový stavební ukončovací; s tkaninou, s okapničkou; l = 2 500 mm</t>
  </si>
  <si>
    <t>podhled : (31,89+12,8)/2,5*1,05</t>
  </si>
  <si>
    <t>28375942R</t>
  </si>
  <si>
    <t>deska izolační EPS 100 F; pěnový polystyren; povrch hladký; tl. 20,0 mm; součinitel tepelné vodivosti 0,036 W/mK; R = 0,560 m2K/W; U = 1,790 W/m2K; obj. hmotnost 20,00 kg/m3</t>
  </si>
  <si>
    <t>POL3_1</t>
  </si>
  <si>
    <t>5% plochy : 377,3521*0,05*1,05</t>
  </si>
  <si>
    <t>648991113R00</t>
  </si>
  <si>
    <t>Osazení parapetních desek z plastických hmot šířky nad 200 mm</t>
  </si>
  <si>
    <t>a poloplastických hmot na montážní pěnu, zapravení omítky pod parapetem, těsnění spáry mezi parapetem a rámem okna, dodávka silikonu.</t>
  </si>
  <si>
    <t>pl1 : 0,6*6</t>
  </si>
  <si>
    <t>pl2 : 1,5</t>
  </si>
  <si>
    <t>pl3 : 0,6*2</t>
  </si>
  <si>
    <t>pl4 : 1,2</t>
  </si>
  <si>
    <t>pl5 : 1,8</t>
  </si>
  <si>
    <t>941941041R00</t>
  </si>
  <si>
    <t>Montáž lešení lehkého pracovního řadového s podlahami šířky od 1,00 do 1,20 m, výšky do 10 m</t>
  </si>
  <si>
    <t>800-3</t>
  </si>
  <si>
    <t>včetně kotvení</t>
  </si>
  <si>
    <t>Včetně kotvení lešení.</t>
  </si>
  <si>
    <t>jv : (11,51+9,7+1,5*2)*4</t>
  </si>
  <si>
    <t>sv : 4*(7,15+0,45+1,5*2)+3*31,34</t>
  </si>
  <si>
    <t>sz : 4*(0,45+9,71+1,5*2)+3*12,25</t>
  </si>
  <si>
    <t>jz : 4*(11,9+8,25+1,5*2)</t>
  </si>
  <si>
    <t>941941291R00</t>
  </si>
  <si>
    <t>Montáž lešení lehkého pracovního řadového s podlahami příplatek za každý další i započatý měsíc použití lešení_x000D_
 šířky od 1,00 do 1,20 m a výšky do 10 m</t>
  </si>
  <si>
    <t xml:space="preserve">  jv : (11,51+9,7+1,5*2)*4</t>
  </si>
  <si>
    <t xml:space="preserve">  sv : 4*(7,15+0,45+1,5*2)+3*31,34</t>
  </si>
  <si>
    <t xml:space="preserve">  sz : 4*(0,45+9,71+1,5*2)+3*12,25</t>
  </si>
  <si>
    <t xml:space="preserve">  jz : 4*(11,9+8,25+1,5*2)</t>
  </si>
  <si>
    <t>415,25*1,5</t>
  </si>
  <si>
    <t>941941841R00</t>
  </si>
  <si>
    <t>Demontáž lešení lehkého řadového s podlahami šířky přes 1 do 1,2 m, výšky do 10 m</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</si>
  <si>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</si>
  <si>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</si>
  <si>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</si>
  <si>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</si>
  <si>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</si>
  <si>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</si>
  <si>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968061112R00</t>
  </si>
  <si>
    <t>Vyvěšení nebo zavěšení dřevěných křídel oken, plochy do 1,5 m2</t>
  </si>
  <si>
    <t>801-3</t>
  </si>
  <si>
    <t>oken, dveří a vrat, s uložením a opětovným zavěšením po provedení stavebních změn,</t>
  </si>
  <si>
    <t>pl1 : 6</t>
  </si>
  <si>
    <t>pl3 : 2</t>
  </si>
  <si>
    <t>pl4 : 2</t>
  </si>
  <si>
    <t>pl5 : 3</t>
  </si>
  <si>
    <t>968061113R00</t>
  </si>
  <si>
    <t>Vyvěšení nebo zavěšení dřevěných křídel oken, plochy přes 1,5 m2</t>
  </si>
  <si>
    <t>pl2 : 1</t>
  </si>
  <si>
    <t>968061125R00</t>
  </si>
  <si>
    <t>Vyvěšení nebo zavěšení dřevěných křídel dveří, plochy do 2 m2</t>
  </si>
  <si>
    <t>t1 : 1*2</t>
  </si>
  <si>
    <t>t2 : 2*2</t>
  </si>
  <si>
    <t>t3 : 2*2</t>
  </si>
  <si>
    <t>pl6 : 2</t>
  </si>
  <si>
    <t>pl7 : 1</t>
  </si>
  <si>
    <t>pl8 : 1</t>
  </si>
  <si>
    <t>968062354R00</t>
  </si>
  <si>
    <t>Vybourání dřevěných rámů oken dvojitých nebo zdvojených, plochy do 1 m2</t>
  </si>
  <si>
    <t>včetně pomocného lešení o výšce podlahy do 1900 mm a pro zatížení do 1,5 kPa  (150 kg/m2),</t>
  </si>
  <si>
    <t>pl3 : 1,3*0,6</t>
  </si>
  <si>
    <t>pl4 : 1,2*0,7</t>
  </si>
  <si>
    <t>968062355R00</t>
  </si>
  <si>
    <t>Vybourání dřevěných rámů oken dvojitých nebo zdvojených, plochy do 2 m2</t>
  </si>
  <si>
    <t>pl5 : 1,8*0,7</t>
  </si>
  <si>
    <t>968062356R00</t>
  </si>
  <si>
    <t>Vybourání dřevěných rámů oken dvojitých nebo zdvojených, plochy do 4 m2</t>
  </si>
  <si>
    <t>pl2 : 1,5*1,7</t>
  </si>
  <si>
    <t>968062746R00</t>
  </si>
  <si>
    <t>Vybourání dřevěných rámů stěn plných, zesklených nebo výkladních, pevných nebo otevíravých, plochy do 4 m2</t>
  </si>
  <si>
    <t>pl6 : 1,8*2,15</t>
  </si>
  <si>
    <t>pl7 : 1,15*2,51</t>
  </si>
  <si>
    <t>968062747R00</t>
  </si>
  <si>
    <t>Vybourání dřevěných rámů stěn plných, zesklených nebo výkladních, pevných nebo otevíravých, plochy přes 4 m2</t>
  </si>
  <si>
    <t>968072456R00</t>
  </si>
  <si>
    <t>Vybourání a vyjmutí kovových rámů a rolet rámů, včetně pomocného lešení o výšce podlahy do 1900 mm a pro zatížení do 1,5 kPa  (150 kg/m2) dveřních zárubní, plochy přes 2 m2</t>
  </si>
  <si>
    <t>pl8 : 1*2,05</t>
  </si>
  <si>
    <t>968095001R00</t>
  </si>
  <si>
    <t xml:space="preserve">Vybourání vnitřních parapetů dřevěných, šířky do 25 cm,  </t>
  </si>
  <si>
    <t>978013191R00</t>
  </si>
  <si>
    <t>Otlučení omítek vápenných nebo vápenocementových vnitřních s vyškrabáním spár, s očištěním zdiva stěn, v rozsahu do 100 %</t>
  </si>
  <si>
    <t>978015221R00</t>
  </si>
  <si>
    <t>Otlučení omítek vápenných nebo vápenocementových vnějších s vyškrabáním spár, s očištěním zdiva_x000D_
 1. až 4. stupni složitosti, v rozsahu do 10 %</t>
  </si>
  <si>
    <t>sz : 4,12*(0,45+9,71)-1,8*2,46-1,15*2,46-1,3*0,6+0,12*(1,3+0,6*2)+0,35*(1,8+1,15+2,46*4)</t>
  </si>
  <si>
    <t>999281105R00</t>
  </si>
  <si>
    <t xml:space="preserve">Přesun hmot pro opravy a údržbu objektů pro opravy a údržbu dosavadních objektů včetně vnějších plášťů_x000D_
 výšky do 6 m,  </t>
  </si>
  <si>
    <t>t</t>
  </si>
  <si>
    <t>POL7_</t>
  </si>
  <si>
    <t>oborů 801, 803, 811 a 812</t>
  </si>
  <si>
    <t>728415112R00</t>
  </si>
  <si>
    <t xml:space="preserve">Mřížky, regulátory montáž čtyřhranné větrací nebo ventilační mřížky, do průřezu 0,10 m2,  </t>
  </si>
  <si>
    <t>800-728</t>
  </si>
  <si>
    <t>pl9 : 2</t>
  </si>
  <si>
    <t>728415115R00</t>
  </si>
  <si>
    <t xml:space="preserve">Mřížky, regulátory montáž čtyřhranné větrací nebo ventilační mřížky, nad průřez 0,20 m2,  </t>
  </si>
  <si>
    <t>sp2 : 1</t>
  </si>
  <si>
    <t>sp3 : 1</t>
  </si>
  <si>
    <t>728415812R00</t>
  </si>
  <si>
    <t>Demontáž větrací nebo ventilační mřížky do průřezu 0,1 m2</t>
  </si>
  <si>
    <t>728415815R00</t>
  </si>
  <si>
    <t>Demontáž větrací nebo ventilační mřížky nad průřez 0,2 m2</t>
  </si>
  <si>
    <t>PL/9</t>
  </si>
  <si>
    <t>Větrací mřížka se síťkou proti hmyzu 300/300 mm, bílá barva</t>
  </si>
  <si>
    <t>Vlastní</t>
  </si>
  <si>
    <t>SP/2</t>
  </si>
  <si>
    <t>Krycí mřížka 1700/1100 mm, protidešťová žaluzie, kovový poplastovaný rošt, síťka proti hmyzu, hnědá barva</t>
  </si>
  <si>
    <t>SP/3</t>
  </si>
  <si>
    <t>Krycí mřížka 650/650 mm, protidešťová žaluzie, kovový poplastovaný rošt, síťka proti hmyzu, hnědá barva</t>
  </si>
  <si>
    <t>998728201R00</t>
  </si>
  <si>
    <t>Přesun hmot pro vzduchotechniku v objektech výšky do 6 m</t>
  </si>
  <si>
    <t>vodorovně do 50 m</t>
  </si>
  <si>
    <t>763612132R00</t>
  </si>
  <si>
    <t>Montáž obložení stěn, z desek tl. do 18 mm, na P+D, šroubováním, bez dodávky desky</t>
  </si>
  <si>
    <t>800-763</t>
  </si>
  <si>
    <t>vč. dodávky a montáže spojovacího materiálu</t>
  </si>
  <si>
    <t>sk1 : 15,35*(0,23*2+1,34)</t>
  </si>
  <si>
    <t>výstup : 0,75*15,35+1,72*2*5+2,5*(15,35-2,65*4)</t>
  </si>
  <si>
    <t>763615132R00</t>
  </si>
  <si>
    <t>Montáž obložení stropů, z desek tl. do 18 mm, na P+D, šroubováním</t>
  </si>
  <si>
    <t>sk1 : (15,35*1,66)</t>
  </si>
  <si>
    <t>výstup : 2,65*0,54*5</t>
  </si>
  <si>
    <t>59590602R</t>
  </si>
  <si>
    <t>deska cementotřísková l = 3 350 mm; š = 1 250 mm; tl. 12,0 mm; povrch hladký; povrch. úprava základní nátěr, finální barva</t>
  </si>
  <si>
    <t xml:space="preserve">  sk1 : 15,35*(0,23*2+1,34)</t>
  </si>
  <si>
    <t xml:space="preserve">  výstup : 0,75*15,35+1,72*2*5+2,5*(15,35-2,65*4)</t>
  </si>
  <si>
    <t xml:space="preserve">  sk1 : (15,35*1,66)</t>
  </si>
  <si>
    <t xml:space="preserve">  výstup : 2,65*0,54*5</t>
  </si>
  <si>
    <t>100,8535*1,08</t>
  </si>
  <si>
    <t>998763101R00</t>
  </si>
  <si>
    <t>Přesun hmot dřevostaveb v objektech výšky do 6 m</t>
  </si>
  <si>
    <t>50 m vodorovně</t>
  </si>
  <si>
    <t>764554203R00</t>
  </si>
  <si>
    <t>Odpadní trouby z měděného plechu výroba a montáž odpadní trouby z Cu plechu, kruhové včetně zděří, manžet, odboček, kolen, odskoků, výpustí vody a přechodových kusů_x000D_
 průměru 120 mm</t>
  </si>
  <si>
    <t>800-764</t>
  </si>
  <si>
    <t>k6 : 3,7*4</t>
  </si>
  <si>
    <t>764778304R00</t>
  </si>
  <si>
    <t>Oplechování parapetů včetně rohů, z lakovaného hliníkového plechu, rš 400 mm, dodávka a montáž</t>
  </si>
  <si>
    <t>včetně rohů</t>
  </si>
  <si>
    <t>včetně spojovacích prostředků a zednických výpomocí.</t>
  </si>
  <si>
    <t>pl1 : 0,65*6</t>
  </si>
  <si>
    <t>pl2 : 1,55</t>
  </si>
  <si>
    <t>pl3 : 1,35</t>
  </si>
  <si>
    <t>pl4 : 1,25</t>
  </si>
  <si>
    <t>pl5 : 1,85</t>
  </si>
  <si>
    <t>pl10 : 1,55*2</t>
  </si>
  <si>
    <t>764410850R00</t>
  </si>
  <si>
    <t>Demontáž oplechování parapetů rš od 100 do 330 mm</t>
  </si>
  <si>
    <t>764454802R00</t>
  </si>
  <si>
    <t>Demontáž odpadních trub nebo součástí trub kruhových , o průměru 120 mm</t>
  </si>
  <si>
    <t>764-02</t>
  </si>
  <si>
    <t>Úprava střešního svodu v místě napojení na kanalizaci</t>
  </si>
  <si>
    <t>k6 : 4</t>
  </si>
  <si>
    <t>998764101R00</t>
  </si>
  <si>
    <t>Přesun hmot pro konstrukce klempířské v objektech výšky do 6 m</t>
  </si>
  <si>
    <t>766411821R00</t>
  </si>
  <si>
    <t>Demontáž obložení stěn palubkami</t>
  </si>
  <si>
    <t>800-766</t>
  </si>
  <si>
    <t>sk1 : 15,35*(0,23*2+0,7+1,8+1,34)</t>
  </si>
  <si>
    <t>766411822R00</t>
  </si>
  <si>
    <t>Demontáž obložení stěn podkladových roštů</t>
  </si>
  <si>
    <t>sk1 : 15,35*(0,7+1,8)</t>
  </si>
  <si>
    <t>766421821R00</t>
  </si>
  <si>
    <t>Demontáž obložení podhledů palubkami</t>
  </si>
  <si>
    <t>sk1 : (15,35*5,78+2,69*1,26*5-1*1*5)</t>
  </si>
  <si>
    <t>766421822R00</t>
  </si>
  <si>
    <t>Demontáž obložení podhledů podkladových roštů</t>
  </si>
  <si>
    <t>sk1 : (15,35*3,77+2,69*1,26*5-1*1*5)</t>
  </si>
  <si>
    <t>766601216R00</t>
  </si>
  <si>
    <t xml:space="preserve">Těsnění připojovací spáry spára ostění, interiér - fólie parotěsná šířky 50 mm samolepicí, výplň PU pěnou, exteriér - páska paropropustná šířky 20 mm, tl. 8/40 mm expanzní,  </t>
  </si>
  <si>
    <t>Instalace a dodávka parotěsné okenní fólie a paropropustné expanzní pásky.</t>
  </si>
  <si>
    <t>pl1 : 0,6*3*6</t>
  </si>
  <si>
    <t>pl2 : (1,5*2+1,7)</t>
  </si>
  <si>
    <t>pl3 : (1,3*2+0,6)</t>
  </si>
  <si>
    <t>pl4 : (1,2*2+0,7)</t>
  </si>
  <si>
    <t>pl5 : (1,8*2+0,7)</t>
  </si>
  <si>
    <t>766601229R00</t>
  </si>
  <si>
    <t>Těsnění připojovací spáry spára parapetu, interiér - fólie parotěsná šířky 50 mm samolepicí, výplň PU pěnou, exteriér - fólie paropropustná šířky 50 mm samolepicí, expanzní páska š. 10 mm pod rám a pod vnější parapet</t>
  </si>
  <si>
    <t>Dodávka a aplikace parotěsné a paropropustné fólie, těsnicí pásky pod rám a pod vnější parapet, vymezovacího provazce pod vnitřní parapet a silikonového tmelu.</t>
  </si>
  <si>
    <t>pl2 : (1,5)</t>
  </si>
  <si>
    <t>pl3 : (1,3)</t>
  </si>
  <si>
    <t>pl4 : (1,2)</t>
  </si>
  <si>
    <t>pl5 : (1,8)</t>
  </si>
  <si>
    <t>766711001R00</t>
  </si>
  <si>
    <t xml:space="preserve">Montáž otvorových prvků plastových oken a balkonových dveří,  </t>
  </si>
  <si>
    <t>Montáž plastových oken a dveří včetně dodávky a montáže PU pěny a spojovacích prostředků.</t>
  </si>
  <si>
    <t>766711021R00</t>
  </si>
  <si>
    <t xml:space="preserve">Montáž otvorových prvků plastových vstupních dveří,  </t>
  </si>
  <si>
    <t>Montáž plastových dveří včetně dodávky a montáže PU pěny.</t>
  </si>
  <si>
    <t>t1 : (2,69*2+2,19*2)*1</t>
  </si>
  <si>
    <t>t2 : (2,69*2+2,19*2)*2</t>
  </si>
  <si>
    <t>pl6 : (1,8*2+2,51*2)</t>
  </si>
  <si>
    <t>pl7 : (1,15*2+2,51*2)</t>
  </si>
  <si>
    <t>pl8 : (1*2+2,05*2)</t>
  </si>
  <si>
    <t>766711031R00</t>
  </si>
  <si>
    <t xml:space="preserve">Montáž otvorových prvků plastových plastových stěn prosklených,  </t>
  </si>
  <si>
    <t>Montáž zasklených stěn včetně dodávky a montáže PU pěny a spojovacích prostředků.</t>
  </si>
  <si>
    <t>t3 : (2,69*2+2,19*2)*2</t>
  </si>
  <si>
    <t>766662811R00</t>
  </si>
  <si>
    <t>Demontáž dveřních křídel prahů dveří_x000D_
 jednokřídlových</t>
  </si>
  <si>
    <t>766662812R00</t>
  </si>
  <si>
    <t>Demontáž dveřních křídel prahů dveří_x000D_
 dvoukřídlových</t>
  </si>
  <si>
    <t>t1 : 1</t>
  </si>
  <si>
    <t>t2 : 2</t>
  </si>
  <si>
    <t>t3 : 2</t>
  </si>
  <si>
    <t>pl6 : 1</t>
  </si>
  <si>
    <t>766694111R00</t>
  </si>
  <si>
    <t>Ostatní montáž parapetních desek dřevěných pro jakékoliv upevnění _x000D_
 šířky do 300 mm, délky do 1000 mm</t>
  </si>
  <si>
    <t>766694112R00</t>
  </si>
  <si>
    <t>Ostatní montáž parapetních desek dřevěných pro jakékoliv upevnění _x000D_
 šířky do 300 mm, délky přes 1000 do 1600 mm</t>
  </si>
  <si>
    <t>pl4 : 1</t>
  </si>
  <si>
    <t>766694113R00</t>
  </si>
  <si>
    <t>Ostatní montáž parapetních desek dřevěných pro jakékoliv upevnění _x000D_
 šířky do 300 mm, délky přes 1600 do 2600 mm</t>
  </si>
  <si>
    <t>pl5 : 1</t>
  </si>
  <si>
    <t>PL/1</t>
  </si>
  <si>
    <t>Plastové okno 1 dílné 600/600 mm S, bílé, ditherm, celoobvodové kování, Uw=1,1 W/m2K, mechanický pákový ovladač</t>
  </si>
  <si>
    <t>PL/2</t>
  </si>
  <si>
    <t>Plastové okno 1 dílné 1500/1700 mm O+S, bílé, ditherm, celoobvodové kování, Uw=1,1 W/m2K</t>
  </si>
  <si>
    <t>PL/3</t>
  </si>
  <si>
    <t>Plastové okno 2 dílné 1300/600 mm S, bílé, ditherm, celoobvodové kování, Uw=1,1 W/m2K, přepážka pro napojení příčky, mechanický pákový ovladač</t>
  </si>
  <si>
    <t>PL/4</t>
  </si>
  <si>
    <t>Plastové okno 2 dílné 1200/700 mm S, bílé, ditherm, celoobvodové kování, Uw=1,1 W/m2K, mechanický pákový ovladač</t>
  </si>
  <si>
    <t>PL/5</t>
  </si>
  <si>
    <t>Plastové okno 3 dílné 1800/700 mm S, bílé, ditherm, celoobvodové kování, Uw=1,1 W/m2K, mechanický pákový ovladač</t>
  </si>
  <si>
    <t>PL/6</t>
  </si>
  <si>
    <t>Plastové vstupní dveře 2kř. plné s nadsvětlíkem 1800/2510 mm, bílé, ditherm, Ud=1,2 W/m2K, pevný hliníkový rám, klika-klika, zámek FAB</t>
  </si>
  <si>
    <t>PL/7</t>
  </si>
  <si>
    <t>Plastové vstupní dveře 1kř. plné s nadsvětlíkem 1150/2510 mm, bílé, ditherm, Ud=1,2 W/m2K, pevný hliníkový rám, klika-klika, zámek FAB</t>
  </si>
  <si>
    <t>PL/8</t>
  </si>
  <si>
    <t>Plastové vstupní dveře 1kř. plné 1000/2050 mm, bílé, ditherm, Ud=1,2 W/m2K, pevný hliníkový rám, klika-klika, zámek FAB</t>
  </si>
  <si>
    <t>T/1</t>
  </si>
  <si>
    <t>Vnitřní 2kř. dveře 1500/2140 mm ve stěně 2690/2190 mm, EURO profil, ditherm, pravé, klika-klika, zámek dozický</t>
  </si>
  <si>
    <t>T/2</t>
  </si>
  <si>
    <t>Vnitřní 2kř. dveře 1500/2140 mm ve stěně 2690/2190 mm, EURO profil, ditherm, levé, klika-klika, zámek dozický</t>
  </si>
  <si>
    <t>T/3</t>
  </si>
  <si>
    <t>Vnitřní stěna 2690/2190 mm, EURO profil, ditherm, pevné</t>
  </si>
  <si>
    <t>998766101R00</t>
  </si>
  <si>
    <t>Přesun hmot pro konstrukce truhlářské v objektech výšky do 6 m</t>
  </si>
  <si>
    <t>783201811R00</t>
  </si>
  <si>
    <t>Odstranění nátěrů z kovových doplňk.konstrukcí oškrabáním</t>
  </si>
  <si>
    <t>800-783</t>
  </si>
  <si>
    <t>sv elektro : 0,6*0,95+0,7*0,7</t>
  </si>
  <si>
    <t>783222100R00</t>
  </si>
  <si>
    <t xml:space="preserve">Nátěry kov.stavebních doplňk.konstrukcí syntetické dvojnásobné,  </t>
  </si>
  <si>
    <t>včetně pomocného lešení.</t>
  </si>
  <si>
    <t>783226100R00</t>
  </si>
  <si>
    <t xml:space="preserve">Nátěry kov.stavebních doplňk.konstrukcí syntetické základní,  </t>
  </si>
  <si>
    <t>M21-01</t>
  </si>
  <si>
    <t>D+M úprava hromosvodového vedení - odsazení o tl. ZKS (100 mm)</t>
  </si>
  <si>
    <t>kpl</t>
  </si>
  <si>
    <t>979081111R00</t>
  </si>
  <si>
    <t>Odvoz suti a vybouraných hmot na skládku do 1 km</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</si>
  <si>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</si>
  <si>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</si>
  <si>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</si>
  <si>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</si>
  <si>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</si>
  <si>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</si>
  <si>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</si>
  <si>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</si>
  <si>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</si>
  <si>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</si>
  <si>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RTS 18/ II</t>
  </si>
  <si>
    <t>979990161R00</t>
  </si>
  <si>
    <t>Poplatek za skládku dřevo</t>
  </si>
  <si>
    <t>979990162R00</t>
  </si>
  <si>
    <t>Poplatek za skládku dřevo+sklo</t>
  </si>
  <si>
    <t>JKSO:</t>
  </si>
  <si>
    <t>801.26</t>
  </si>
  <si>
    <t>budovy krematorií a obřadních síní</t>
  </si>
  <si>
    <t>JKSO</t>
  </si>
  <si>
    <t xml:space="preserve"> m3</t>
  </si>
  <si>
    <t>svislá nosná konstrukce zděná z cihel,tvárnic, bloků</t>
  </si>
  <si>
    <t>JKSOChar</t>
  </si>
  <si>
    <t/>
  </si>
  <si>
    <t>JKSOAkce</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</si>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</sst>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164" fontId="20" fillId="0" borderId="0" xfId="0" quotePrefix="1"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0" fillId="0" borderId="18" xfId="0" applyBorder="1" applyAlignment="1">
      <alignment vertical="top"/>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2" t="s">
        <v>38</v>
      </c>
    </row>
    <row r="2" spans="1:7" ht="57.75" customHeight="1" x14ac:dyDescent="0.2">
      <c r="A2" s="201" t="s">
        <v>39</v>
      </c>
      <c r="B2" s="201"/>
      <c r="C2" s="201"/>
      <c r="D2" s="201"/>
      <c r="E2" s="201"/>
      <c r="F2" s="201"/>
      <c r="G2" s="201"/>
    </row>
  </sheetData>
  <sheetProtection algorithmName="SHA-512" hashValue="YRFQ/eO5/8J+GuIoZxLKFa2MQtxHdo0746kovk51YqXvKm7q7ificEk+v30YSOLH99XY7RjMp2X2voyFfZxAEg==" saltValue="wpzR2qXWZ4xCS/CzrSCuJ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1"/>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7" t="s">
        <v>36</v>
      </c>
      <c r="B1" s="212" t="s">
        <v>41</v>
      </c>
      <c r="C1" s="213"/>
      <c r="D1" s="213"/>
      <c r="E1" s="213"/>
      <c r="F1" s="213"/>
      <c r="G1" s="213"/>
      <c r="H1" s="213"/>
      <c r="I1" s="213"/>
      <c r="J1" s="214"/>
    </row>
    <row r="2" spans="1:15" ht="36" customHeight="1" x14ac:dyDescent="0.2">
      <c r="A2" s="3"/>
      <c r="B2" s="73" t="s">
        <v>22</v>
      </c>
      <c r="C2" s="74"/>
      <c r="D2" s="75" t="s">
        <v>43</v>
      </c>
      <c r="E2" s="221" t="s">
        <v>44</v>
      </c>
      <c r="F2" s="222"/>
      <c r="G2" s="222"/>
      <c r="H2" s="222"/>
      <c r="I2" s="222"/>
      <c r="J2" s="223"/>
      <c r="O2" s="2"/>
    </row>
    <row r="3" spans="1:15" ht="27" hidden="1" customHeight="1" x14ac:dyDescent="0.2">
      <c r="A3" s="3"/>
      <c r="B3" s="76"/>
      <c r="C3" s="74"/>
      <c r="D3" s="77"/>
      <c r="E3" s="224"/>
      <c r="F3" s="225"/>
      <c r="G3" s="225"/>
      <c r="H3" s="225"/>
      <c r="I3" s="225"/>
      <c r="J3" s="226"/>
    </row>
    <row r="4" spans="1:15" ht="23.25" customHeight="1" x14ac:dyDescent="0.2">
      <c r="A4" s="3"/>
      <c r="B4" s="78"/>
      <c r="C4" s="79"/>
      <c r="D4" s="80"/>
      <c r="E4" s="234"/>
      <c r="F4" s="234"/>
      <c r="G4" s="234"/>
      <c r="H4" s="234"/>
      <c r="I4" s="234"/>
      <c r="J4" s="235"/>
    </row>
    <row r="5" spans="1:15" ht="24" customHeight="1" x14ac:dyDescent="0.2">
      <c r="A5" s="3"/>
      <c r="B5" s="41" t="s">
        <v>42</v>
      </c>
      <c r="C5" s="4"/>
      <c r="D5" s="81" t="s">
        <v>45</v>
      </c>
      <c r="E5" s="24"/>
      <c r="F5" s="24"/>
      <c r="G5" s="24"/>
      <c r="H5" s="26" t="s">
        <v>40</v>
      </c>
      <c r="I5" s="81" t="s">
        <v>49</v>
      </c>
      <c r="J5" s="10"/>
    </row>
    <row r="6" spans="1:15" ht="15.75" customHeight="1" x14ac:dyDescent="0.2">
      <c r="A6" s="3"/>
      <c r="B6" s="36"/>
      <c r="C6" s="24"/>
      <c r="D6" s="81" t="s">
        <v>46</v>
      </c>
      <c r="E6" s="24"/>
      <c r="F6" s="24"/>
      <c r="G6" s="24"/>
      <c r="H6" s="26" t="s">
        <v>34</v>
      </c>
      <c r="I6" s="81" t="s">
        <v>50</v>
      </c>
      <c r="J6" s="10"/>
    </row>
    <row r="7" spans="1:15" ht="15.75" customHeight="1" x14ac:dyDescent="0.2">
      <c r="A7" s="3"/>
      <c r="B7" s="37"/>
      <c r="C7" s="25"/>
      <c r="D7" s="83" t="s">
        <v>48</v>
      </c>
      <c r="E7" s="82" t="s">
        <v>47</v>
      </c>
      <c r="F7" s="30"/>
      <c r="G7" s="30"/>
      <c r="H7" s="31"/>
      <c r="I7" s="30"/>
      <c r="J7" s="45"/>
    </row>
    <row r="8" spans="1:15" ht="24" hidden="1" customHeight="1" x14ac:dyDescent="0.2">
      <c r="A8" s="3"/>
      <c r="B8" s="41" t="s">
        <v>20</v>
      </c>
      <c r="C8" s="4"/>
      <c r="D8" s="84" t="s">
        <v>51</v>
      </c>
      <c r="E8" s="4"/>
      <c r="F8" s="4"/>
      <c r="G8" s="40"/>
      <c r="H8" s="26" t="s">
        <v>40</v>
      </c>
      <c r="I8" s="81" t="s">
        <v>53</v>
      </c>
      <c r="J8" s="10"/>
    </row>
    <row r="9" spans="1:15" ht="15.75" hidden="1" customHeight="1" x14ac:dyDescent="0.2">
      <c r="A9" s="3"/>
      <c r="B9" s="3"/>
      <c r="C9" s="4"/>
      <c r="D9" s="84" t="s">
        <v>52</v>
      </c>
      <c r="E9" s="4"/>
      <c r="F9" s="4"/>
      <c r="G9" s="40"/>
      <c r="H9" s="26" t="s">
        <v>34</v>
      </c>
      <c r="I9" s="81" t="s">
        <v>54</v>
      </c>
      <c r="J9" s="10"/>
    </row>
    <row r="10" spans="1:15" ht="15.75" hidden="1" customHeight="1" x14ac:dyDescent="0.2">
      <c r="A10" s="3"/>
      <c r="B10" s="46"/>
      <c r="C10" s="25"/>
      <c r="D10" s="86" t="s">
        <v>48</v>
      </c>
      <c r="E10" s="85" t="s">
        <v>47</v>
      </c>
      <c r="F10" s="49"/>
      <c r="G10" s="47"/>
      <c r="H10" s="47"/>
      <c r="I10" s="48"/>
      <c r="J10" s="45"/>
    </row>
    <row r="11" spans="1:15" ht="24" customHeight="1" x14ac:dyDescent="0.2">
      <c r="A11" s="3"/>
      <c r="B11" s="41" t="s">
        <v>19</v>
      </c>
      <c r="C11" s="4"/>
      <c r="D11" s="228"/>
      <c r="E11" s="228"/>
      <c r="F11" s="228"/>
      <c r="G11" s="228"/>
      <c r="H11" s="26" t="s">
        <v>40</v>
      </c>
      <c r="I11" s="88"/>
      <c r="J11" s="10"/>
    </row>
    <row r="12" spans="1:15" ht="15.75" customHeight="1" x14ac:dyDescent="0.2">
      <c r="A12" s="3"/>
      <c r="B12" s="36"/>
      <c r="C12" s="24"/>
      <c r="D12" s="233"/>
      <c r="E12" s="233"/>
      <c r="F12" s="233"/>
      <c r="G12" s="233"/>
      <c r="H12" s="26" t="s">
        <v>34</v>
      </c>
      <c r="I12" s="88"/>
      <c r="J12" s="10"/>
    </row>
    <row r="13" spans="1:15" ht="15.75" customHeight="1" x14ac:dyDescent="0.2">
      <c r="A13" s="3"/>
      <c r="B13" s="37"/>
      <c r="C13" s="25"/>
      <c r="D13" s="87"/>
      <c r="E13" s="236"/>
      <c r="F13" s="237"/>
      <c r="G13" s="237"/>
      <c r="H13" s="27"/>
      <c r="I13" s="30"/>
      <c r="J13" s="45"/>
    </row>
    <row r="14" spans="1:15" ht="24" hidden="1" customHeight="1" x14ac:dyDescent="0.2">
      <c r="A14" s="3"/>
      <c r="B14" s="60" t="s">
        <v>21</v>
      </c>
      <c r="C14" s="61"/>
      <c r="D14" s="62"/>
      <c r="E14" s="63"/>
      <c r="F14" s="63"/>
      <c r="G14" s="63"/>
      <c r="H14" s="64"/>
      <c r="I14" s="63"/>
      <c r="J14" s="65"/>
    </row>
    <row r="15" spans="1:15" ht="32.25" customHeight="1" x14ac:dyDescent="0.2">
      <c r="A15" s="3"/>
      <c r="B15" s="46" t="s">
        <v>32</v>
      </c>
      <c r="C15" s="66"/>
      <c r="D15" s="47"/>
      <c r="E15" s="227"/>
      <c r="F15" s="227"/>
      <c r="G15" s="229"/>
      <c r="H15" s="229"/>
      <c r="I15" s="229" t="s">
        <v>29</v>
      </c>
      <c r="J15" s="230"/>
    </row>
    <row r="16" spans="1:15" ht="23.25" customHeight="1" x14ac:dyDescent="0.2">
      <c r="A16" s="141" t="s">
        <v>24</v>
      </c>
      <c r="B16" s="51" t="s">
        <v>24</v>
      </c>
      <c r="C16" s="52"/>
      <c r="D16" s="53"/>
      <c r="E16" s="218"/>
      <c r="F16" s="219"/>
      <c r="G16" s="218"/>
      <c r="H16" s="219"/>
      <c r="I16" s="218">
        <f>SUMIF(F122:F137,A16,I122:I137)+SUMIF(F122:F137,"PSU",I122:I137)</f>
        <v>0</v>
      </c>
      <c r="J16" s="220"/>
    </row>
    <row r="17" spans="1:10" ht="23.25" customHeight="1" x14ac:dyDescent="0.2">
      <c r="A17" s="141" t="s">
        <v>25</v>
      </c>
      <c r="B17" s="51" t="s">
        <v>25</v>
      </c>
      <c r="C17" s="52"/>
      <c r="D17" s="53"/>
      <c r="E17" s="218"/>
      <c r="F17" s="219"/>
      <c r="G17" s="218"/>
      <c r="H17" s="219"/>
      <c r="I17" s="218">
        <f>SUMIF(F122:F137,A17,I122:I137)</f>
        <v>0</v>
      </c>
      <c r="J17" s="220"/>
    </row>
    <row r="18" spans="1:10" ht="23.25" customHeight="1" x14ac:dyDescent="0.2">
      <c r="A18" s="141" t="s">
        <v>26</v>
      </c>
      <c r="B18" s="51" t="s">
        <v>26</v>
      </c>
      <c r="C18" s="52"/>
      <c r="D18" s="53"/>
      <c r="E18" s="218"/>
      <c r="F18" s="219"/>
      <c r="G18" s="218"/>
      <c r="H18" s="219"/>
      <c r="I18" s="218">
        <f>SUMIF(F122:F137,A18,I122:I137)</f>
        <v>0</v>
      </c>
      <c r="J18" s="220"/>
    </row>
    <row r="19" spans="1:10" ht="23.25" customHeight="1" x14ac:dyDescent="0.2">
      <c r="A19" s="141" t="s">
        <v>141</v>
      </c>
      <c r="B19" s="51" t="s">
        <v>27</v>
      </c>
      <c r="C19" s="52"/>
      <c r="D19" s="53"/>
      <c r="E19" s="218"/>
      <c r="F19" s="219"/>
      <c r="G19" s="218"/>
      <c r="H19" s="219"/>
      <c r="I19" s="218">
        <f>SUMIF(F122:F137,A19,I122:I137)</f>
        <v>0</v>
      </c>
      <c r="J19" s="220"/>
    </row>
    <row r="20" spans="1:10" ht="23.25" customHeight="1" x14ac:dyDescent="0.2">
      <c r="A20" s="141" t="s">
        <v>142</v>
      </c>
      <c r="B20" s="51" t="s">
        <v>28</v>
      </c>
      <c r="C20" s="52"/>
      <c r="D20" s="53"/>
      <c r="E20" s="218"/>
      <c r="F20" s="219"/>
      <c r="G20" s="218"/>
      <c r="H20" s="219"/>
      <c r="I20" s="218">
        <f>SUMIF(F122:F137,A20,I122:I137)</f>
        <v>0</v>
      </c>
      <c r="J20" s="220"/>
    </row>
    <row r="21" spans="1:10" ht="23.25" customHeight="1" x14ac:dyDescent="0.2">
      <c r="A21" s="3"/>
      <c r="B21" s="68" t="s">
        <v>29</v>
      </c>
      <c r="C21" s="69"/>
      <c r="D21" s="70"/>
      <c r="E21" s="231"/>
      <c r="F21" s="232"/>
      <c r="G21" s="231"/>
      <c r="H21" s="232"/>
      <c r="I21" s="231">
        <f>SUM(I16:J20)</f>
        <v>0</v>
      </c>
      <c r="J21" s="243"/>
    </row>
    <row r="22" spans="1:10" ht="33" customHeight="1" x14ac:dyDescent="0.2">
      <c r="A22" s="3"/>
      <c r="B22" s="59" t="s">
        <v>33</v>
      </c>
      <c r="C22" s="52"/>
      <c r="D22" s="53"/>
      <c r="E22" s="58"/>
      <c r="F22" s="55"/>
      <c r="G22" s="44"/>
      <c r="H22" s="44"/>
      <c r="I22" s="44"/>
      <c r="J22" s="56"/>
    </row>
    <row r="23" spans="1:10" ht="23.25" customHeight="1" x14ac:dyDescent="0.2">
      <c r="A23" s="3">
        <f>ZakladDPHSni*SazbaDPH1/100</f>
        <v>0</v>
      </c>
      <c r="B23" s="51" t="s">
        <v>12</v>
      </c>
      <c r="C23" s="52"/>
      <c r="D23" s="53"/>
      <c r="E23" s="54">
        <v>15</v>
      </c>
      <c r="F23" s="55" t="s">
        <v>0</v>
      </c>
      <c r="G23" s="241">
        <f>ZakladDPHSniVypocet</f>
        <v>0</v>
      </c>
      <c r="H23" s="242"/>
      <c r="I23" s="242"/>
      <c r="J23" s="56" t="str">
        <f t="shared" ref="J23:J28" si="0">Mena</f>
        <v>CZK</v>
      </c>
    </row>
    <row r="24" spans="1:10" ht="23.25" customHeight="1" x14ac:dyDescent="0.2">
      <c r="A24" s="3">
        <f>(A23-INT(A23))*100</f>
        <v>0</v>
      </c>
      <c r="B24" s="51" t="s">
        <v>13</v>
      </c>
      <c r="C24" s="52"/>
      <c r="D24" s="53"/>
      <c r="E24" s="54">
        <f>SazbaDPH1</f>
        <v>15</v>
      </c>
      <c r="F24" s="55" t="s">
        <v>0</v>
      </c>
      <c r="G24" s="239">
        <f>IF(A24&gt;50, ROUNDUP(A23, 0), ROUNDDOWN(A23, 0))</f>
        <v>0</v>
      </c>
      <c r="H24" s="240"/>
      <c r="I24" s="240"/>
      <c r="J24" s="56" t="str">
        <f t="shared" si="0"/>
        <v>CZK</v>
      </c>
    </row>
    <row r="25" spans="1:10" ht="23.25" customHeight="1" x14ac:dyDescent="0.2">
      <c r="A25" s="3">
        <f>ZakladDPHZakl*SazbaDPH2/100</f>
        <v>0</v>
      </c>
      <c r="B25" s="51" t="s">
        <v>14</v>
      </c>
      <c r="C25" s="52"/>
      <c r="D25" s="53"/>
      <c r="E25" s="54">
        <v>21</v>
      </c>
      <c r="F25" s="55" t="s">
        <v>0</v>
      </c>
      <c r="G25" s="241">
        <f>ZakladDPHZaklVypocet</f>
        <v>0</v>
      </c>
      <c r="H25" s="242"/>
      <c r="I25" s="242"/>
      <c r="J25" s="56" t="str">
        <f t="shared" si="0"/>
        <v>CZK</v>
      </c>
    </row>
    <row r="26" spans="1:10" ht="23.25" customHeight="1" x14ac:dyDescent="0.2">
      <c r="A26" s="3">
        <f>(A25-INT(A25))*100</f>
        <v>0</v>
      </c>
      <c r="B26" s="43" t="s">
        <v>15</v>
      </c>
      <c r="C26" s="21"/>
      <c r="D26" s="17"/>
      <c r="E26" s="38">
        <f>SazbaDPH2</f>
        <v>21</v>
      </c>
      <c r="F26" s="39" t="s">
        <v>0</v>
      </c>
      <c r="G26" s="215">
        <f>IF(A26&gt;50, ROUNDUP(A25, 0), ROUNDDOWN(A25, 0))</f>
        <v>0</v>
      </c>
      <c r="H26" s="216"/>
      <c r="I26" s="216"/>
      <c r="J26" s="50" t="str">
        <f t="shared" si="0"/>
        <v>CZK</v>
      </c>
    </row>
    <row r="27" spans="1:10" ht="23.25" customHeight="1" thickBot="1" x14ac:dyDescent="0.25">
      <c r="A27" s="3">
        <f>ZakladDPHSni+DPHSni+ZakladDPHZakl+DPHZakl</f>
        <v>0</v>
      </c>
      <c r="B27" s="42" t="s">
        <v>4</v>
      </c>
      <c r="C27" s="19"/>
      <c r="D27" s="22"/>
      <c r="E27" s="19"/>
      <c r="F27" s="20"/>
      <c r="G27" s="217">
        <f>CenaCelkem-(ZakladDPHSni+DPHSni+ZakladDPHZakl+DPHZakl)</f>
        <v>0</v>
      </c>
      <c r="H27" s="217"/>
      <c r="I27" s="217"/>
      <c r="J27" s="57" t="str">
        <f t="shared" si="0"/>
        <v>CZK</v>
      </c>
    </row>
    <row r="28" spans="1:10" ht="27.75" hidden="1" customHeight="1" thickBot="1" x14ac:dyDescent="0.25">
      <c r="A28" s="3"/>
      <c r="B28" s="117" t="s">
        <v>23</v>
      </c>
      <c r="C28" s="118"/>
      <c r="D28" s="118"/>
      <c r="E28" s="119"/>
      <c r="F28" s="120"/>
      <c r="G28" s="245">
        <f>ZakladDPHSniVypocet+ZakladDPHZaklVypocet</f>
        <v>0</v>
      </c>
      <c r="H28" s="245"/>
      <c r="I28" s="245"/>
      <c r="J28" s="121" t="str">
        <f t="shared" si="0"/>
        <v>CZK</v>
      </c>
    </row>
    <row r="29" spans="1:10" ht="27.75" customHeight="1" thickBot="1" x14ac:dyDescent="0.25">
      <c r="A29" s="3">
        <f>(A27-INT(A27))*100</f>
        <v>0</v>
      </c>
      <c r="B29" s="117" t="s">
        <v>35</v>
      </c>
      <c r="C29" s="122"/>
      <c r="D29" s="122"/>
      <c r="E29" s="122"/>
      <c r="F29" s="122"/>
      <c r="G29" s="244">
        <f>IF(A29&gt;50, ROUNDUP(A27, 0), ROUNDDOWN(A27, 0))</f>
        <v>0</v>
      </c>
      <c r="H29" s="244"/>
      <c r="I29" s="244"/>
      <c r="J29" s="123" t="s">
        <v>64</v>
      </c>
    </row>
    <row r="30" spans="1:10" ht="12.75" customHeight="1" x14ac:dyDescent="0.2">
      <c r="A30" s="3"/>
      <c r="B30" s="3"/>
      <c r="C30" s="4"/>
      <c r="D30" s="4"/>
      <c r="E30" s="4"/>
      <c r="F30" s="4"/>
      <c r="G30" s="40"/>
      <c r="H30" s="4"/>
      <c r="I30" s="40"/>
      <c r="J30" s="11"/>
    </row>
    <row r="31" spans="1:10" ht="30" customHeight="1" x14ac:dyDescent="0.2">
      <c r="A31" s="3"/>
      <c r="B31" s="3"/>
      <c r="C31" s="4"/>
      <c r="D31" s="4"/>
      <c r="E31" s="4"/>
      <c r="F31" s="4"/>
      <c r="G31" s="40"/>
      <c r="H31" s="4"/>
      <c r="I31" s="40"/>
      <c r="J31" s="11"/>
    </row>
    <row r="32" spans="1:10" ht="18.75" customHeight="1" x14ac:dyDescent="0.2">
      <c r="A32" s="3"/>
      <c r="B32" s="23"/>
      <c r="C32" s="18" t="s">
        <v>11</v>
      </c>
      <c r="D32" s="34"/>
      <c r="E32" s="34"/>
      <c r="F32" s="18" t="s">
        <v>10</v>
      </c>
      <c r="G32" s="34"/>
      <c r="H32" s="35">
        <f ca="1">TODAY()</f>
        <v>43850</v>
      </c>
      <c r="I32" s="34"/>
      <c r="J32" s="11"/>
    </row>
    <row r="33" spans="1:52" ht="47.25" customHeight="1" x14ac:dyDescent="0.2">
      <c r="A33" s="3"/>
      <c r="B33" s="3"/>
      <c r="C33" s="4"/>
      <c r="D33" s="4"/>
      <c r="E33" s="4"/>
      <c r="F33" s="4"/>
      <c r="G33" s="40"/>
      <c r="H33" s="4"/>
      <c r="I33" s="40"/>
      <c r="J33" s="11"/>
    </row>
    <row r="34" spans="1:52" s="32" customFormat="1" ht="18.75" customHeight="1" x14ac:dyDescent="0.2">
      <c r="A34" s="28"/>
      <c r="B34" s="28"/>
      <c r="C34" s="29"/>
      <c r="D34" s="246"/>
      <c r="E34" s="247"/>
      <c r="F34" s="29"/>
      <c r="G34" s="246"/>
      <c r="H34" s="247"/>
      <c r="I34" s="247"/>
      <c r="J34" s="33"/>
    </row>
    <row r="35" spans="1:52" ht="12.75" customHeight="1" x14ac:dyDescent="0.2">
      <c r="A35" s="3"/>
      <c r="B35" s="3"/>
      <c r="C35" s="4"/>
      <c r="D35" s="238" t="s">
        <v>2</v>
      </c>
      <c r="E35" s="238"/>
      <c r="F35" s="4"/>
      <c r="G35" s="40"/>
      <c r="H35" s="12" t="s">
        <v>3</v>
      </c>
      <c r="I35" s="40"/>
      <c r="J35" s="11"/>
    </row>
    <row r="36" spans="1:52" ht="13.5" customHeight="1" thickBot="1" x14ac:dyDescent="0.25">
      <c r="A36" s="13"/>
      <c r="B36" s="13"/>
      <c r="C36" s="14"/>
      <c r="D36" s="14"/>
      <c r="E36" s="14"/>
      <c r="F36" s="14"/>
      <c r="G36" s="15"/>
      <c r="H36" s="14"/>
      <c r="I36" s="15"/>
      <c r="J36" s="16"/>
    </row>
    <row r="37" spans="1:52" ht="27" customHeight="1" x14ac:dyDescent="0.2">
      <c r="B37" s="94" t="s">
        <v>16</v>
      </c>
      <c r="C37" s="95"/>
      <c r="D37" s="95"/>
      <c r="E37" s="95"/>
      <c r="F37" s="96"/>
      <c r="G37" s="96"/>
      <c r="H37" s="96"/>
      <c r="I37" s="96"/>
      <c r="J37" s="95"/>
    </row>
    <row r="38" spans="1:52" ht="25.5" customHeight="1" x14ac:dyDescent="0.2">
      <c r="A38" s="93" t="s">
        <v>37</v>
      </c>
      <c r="B38" s="97" t="s">
        <v>17</v>
      </c>
      <c r="C38" s="98" t="s">
        <v>5</v>
      </c>
      <c r="D38" s="99"/>
      <c r="E38" s="99"/>
      <c r="F38" s="100" t="str">
        <f>B23</f>
        <v>Základ pro sníženou DPH</v>
      </c>
      <c r="G38" s="100" t="str">
        <f>B25</f>
        <v>Základ pro základní DPH</v>
      </c>
      <c r="H38" s="101" t="s">
        <v>18</v>
      </c>
      <c r="I38" s="101" t="s">
        <v>1</v>
      </c>
      <c r="J38" s="102" t="s">
        <v>0</v>
      </c>
    </row>
    <row r="39" spans="1:52" ht="25.5" hidden="1" customHeight="1" x14ac:dyDescent="0.2">
      <c r="A39" s="93">
        <v>1</v>
      </c>
      <c r="B39" s="103" t="s">
        <v>55</v>
      </c>
      <c r="C39" s="208"/>
      <c r="D39" s="209"/>
      <c r="E39" s="209"/>
      <c r="F39" s="104">
        <f>'00 00B Naklady'!AE21+'01 01B Pol'!AE395</f>
        <v>0</v>
      </c>
      <c r="G39" s="105">
        <f>'00 00B Naklady'!AF21+'01 01B Pol'!AF395</f>
        <v>0</v>
      </c>
      <c r="H39" s="106">
        <f>(F39*SazbaDPH1/100)+(G39*SazbaDPH2/100)</f>
        <v>0</v>
      </c>
      <c r="I39" s="106">
        <f>F39+G39+H39</f>
        <v>0</v>
      </c>
      <c r="J39" s="107" t="str">
        <f>IF(CenaCelkemVypocet=0,"",I39/CenaCelkemVypocet*100)</f>
        <v/>
      </c>
    </row>
    <row r="40" spans="1:52" ht="25.5" customHeight="1" x14ac:dyDescent="0.2">
      <c r="A40" s="93">
        <v>2</v>
      </c>
      <c r="B40" s="108" t="s">
        <v>56</v>
      </c>
      <c r="C40" s="210" t="s">
        <v>57</v>
      </c>
      <c r="D40" s="211"/>
      <c r="E40" s="211"/>
      <c r="F40" s="109">
        <f>'00 00B Naklady'!AE21</f>
        <v>0</v>
      </c>
      <c r="G40" s="110">
        <f>'00 00B Naklady'!AF21</f>
        <v>0</v>
      </c>
      <c r="H40" s="110">
        <f>(F40*SazbaDPH1/100)+(G40*SazbaDPH2/100)</f>
        <v>0</v>
      </c>
      <c r="I40" s="110">
        <f>F40+G40+H40</f>
        <v>0</v>
      </c>
      <c r="J40" s="111" t="str">
        <f>IF(CenaCelkemVypocet=0,"",I40/CenaCelkemVypocet*100)</f>
        <v/>
      </c>
    </row>
    <row r="41" spans="1:52" ht="25.5" customHeight="1" x14ac:dyDescent="0.2">
      <c r="A41" s="93">
        <v>3</v>
      </c>
      <c r="B41" s="112" t="s">
        <v>58</v>
      </c>
      <c r="C41" s="208" t="s">
        <v>57</v>
      </c>
      <c r="D41" s="209"/>
      <c r="E41" s="209"/>
      <c r="F41" s="113">
        <f>'00 00B Naklady'!AE21</f>
        <v>0</v>
      </c>
      <c r="G41" s="106">
        <f>'00 00B Naklady'!AF21</f>
        <v>0</v>
      </c>
      <c r="H41" s="106">
        <f>(F41*SazbaDPH1/100)+(G41*SazbaDPH2/100)</f>
        <v>0</v>
      </c>
      <c r="I41" s="106">
        <f>F41+G41+H41</f>
        <v>0</v>
      </c>
      <c r="J41" s="107" t="str">
        <f>IF(CenaCelkemVypocet=0,"",I41/CenaCelkemVypocet*100)</f>
        <v/>
      </c>
    </row>
    <row r="42" spans="1:52" ht="25.5" customHeight="1" x14ac:dyDescent="0.2">
      <c r="A42" s="93">
        <v>2</v>
      </c>
      <c r="B42" s="108" t="s">
        <v>59</v>
      </c>
      <c r="C42" s="210" t="s">
        <v>60</v>
      </c>
      <c r="D42" s="211"/>
      <c r="E42" s="211"/>
      <c r="F42" s="109">
        <f>'01 01B Pol'!AE395</f>
        <v>0</v>
      </c>
      <c r="G42" s="110">
        <f>'01 01B Pol'!AF395</f>
        <v>0</v>
      </c>
      <c r="H42" s="110">
        <f>(F42*SazbaDPH1/100)+(G42*SazbaDPH2/100)</f>
        <v>0</v>
      </c>
      <c r="I42" s="110">
        <f>F42+G42+H42</f>
        <v>0</v>
      </c>
      <c r="J42" s="111" t="str">
        <f>IF(CenaCelkemVypocet=0,"",I42/CenaCelkemVypocet*100)</f>
        <v/>
      </c>
    </row>
    <row r="43" spans="1:52" ht="25.5" customHeight="1" x14ac:dyDescent="0.2">
      <c r="A43" s="93">
        <v>3</v>
      </c>
      <c r="B43" s="112" t="s">
        <v>61</v>
      </c>
      <c r="C43" s="208" t="s">
        <v>62</v>
      </c>
      <c r="D43" s="209"/>
      <c r="E43" s="209"/>
      <c r="F43" s="113">
        <f>'01 01B Pol'!AE395</f>
        <v>0</v>
      </c>
      <c r="G43" s="106">
        <f>'01 01B Pol'!AF395</f>
        <v>0</v>
      </c>
      <c r="H43" s="106">
        <f>(F43*SazbaDPH1/100)+(G43*SazbaDPH2/100)</f>
        <v>0</v>
      </c>
      <c r="I43" s="106">
        <f>F43+G43+H43</f>
        <v>0</v>
      </c>
      <c r="J43" s="107" t="str">
        <f>IF(CenaCelkemVypocet=0,"",I43/CenaCelkemVypocet*100)</f>
        <v/>
      </c>
    </row>
    <row r="44" spans="1:52" ht="25.5" customHeight="1" x14ac:dyDescent="0.2">
      <c r="A44" s="93"/>
      <c r="B44" s="205" t="s">
        <v>63</v>
      </c>
      <c r="C44" s="206"/>
      <c r="D44" s="206"/>
      <c r="E44" s="207"/>
      <c r="F44" s="114">
        <f>SUMIF(A39:A43,"=1",F39:F43)</f>
        <v>0</v>
      </c>
      <c r="G44" s="115">
        <f>SUMIF(A39:A43,"=1",G39:G43)</f>
        <v>0</v>
      </c>
      <c r="H44" s="115">
        <f>SUMIF(A39:A43,"=1",H39:H43)</f>
        <v>0</v>
      </c>
      <c r="I44" s="115">
        <f>SUMIF(A39:A43,"=1",I39:I43)</f>
        <v>0</v>
      </c>
      <c r="J44" s="116">
        <f>SUMIF(A39:A43,"=1",J39:J43)</f>
        <v>0</v>
      </c>
    </row>
    <row r="46" spans="1:52" x14ac:dyDescent="0.2">
      <c r="A46" t="s">
        <v>65</v>
      </c>
      <c r="B46" s="204" t="s">
        <v>66</v>
      </c>
      <c r="C46" s="204"/>
      <c r="D46" s="204"/>
      <c r="E46" s="204"/>
      <c r="F46" s="204"/>
      <c r="G46" s="204"/>
      <c r="H46" s="204"/>
      <c r="I46" s="204"/>
      <c r="J46" s="204"/>
      <c r="AZ46" s="124" t="str">
        <f>B46</f>
        <v>1. PODMÍNKY PRO ZPRACOVÁNÍ NABÍDKOVÉ CENY</v>
      </c>
    </row>
    <row r="47" spans="1:52" x14ac:dyDescent="0.2">
      <c r="A47" t="s">
        <v>65</v>
      </c>
    </row>
    <row r="48" spans="1:52" x14ac:dyDescent="0.2">
      <c r="A48" t="s">
        <v>65</v>
      </c>
      <c r="B48" s="204" t="s">
        <v>67</v>
      </c>
      <c r="C48" s="204"/>
      <c r="D48" s="204"/>
      <c r="E48" s="204"/>
      <c r="F48" s="204"/>
      <c r="G48" s="204"/>
      <c r="H48" s="204"/>
      <c r="I48" s="204"/>
      <c r="J48" s="204"/>
      <c r="AZ48" s="124" t="str">
        <f>B48</f>
        <v xml:space="preserve">        Preambule</v>
      </c>
    </row>
    <row r="49" spans="1:52" x14ac:dyDescent="0.2">
      <c r="A49" t="s">
        <v>65</v>
      </c>
    </row>
    <row r="50" spans="1:52" ht="51" x14ac:dyDescent="0.2">
      <c r="A50" t="s">
        <v>65</v>
      </c>
      <c r="B50" s="204" t="s">
        <v>68</v>
      </c>
      <c r="C50" s="204"/>
      <c r="D50" s="204"/>
      <c r="E50" s="204"/>
      <c r="F50" s="204"/>
      <c r="G50" s="204"/>
      <c r="H50" s="204"/>
      <c r="I50" s="204"/>
      <c r="J50" s="204"/>
      <c r="AZ50" s="124"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1:52" ht="51" x14ac:dyDescent="0.2">
      <c r="A51" t="s">
        <v>65</v>
      </c>
      <c r="B51" s="204" t="s">
        <v>69</v>
      </c>
      <c r="C51" s="204"/>
      <c r="D51" s="204"/>
      <c r="E51" s="204"/>
      <c r="F51" s="204"/>
      <c r="G51" s="204"/>
      <c r="H51" s="204"/>
      <c r="I51" s="204"/>
      <c r="J51" s="204"/>
      <c r="AZ51" s="124"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1:52" x14ac:dyDescent="0.2">
      <c r="A52" t="s">
        <v>65</v>
      </c>
    </row>
    <row r="53" spans="1:52" x14ac:dyDescent="0.2">
      <c r="A53" t="s">
        <v>65</v>
      </c>
      <c r="B53" s="204" t="s">
        <v>70</v>
      </c>
      <c r="C53" s="204"/>
      <c r="D53" s="204"/>
      <c r="E53" s="204"/>
      <c r="F53" s="204"/>
      <c r="G53" s="204"/>
      <c r="H53" s="204"/>
      <c r="I53" s="204"/>
      <c r="J53" s="204"/>
      <c r="AZ53" s="124" t="str">
        <f>B53</f>
        <v xml:space="preserve">        Vymezení některých pojmů</v>
      </c>
    </row>
    <row r="54" spans="1:52" x14ac:dyDescent="0.2">
      <c r="A54" t="s">
        <v>65</v>
      </c>
    </row>
    <row r="55" spans="1:52" x14ac:dyDescent="0.2">
      <c r="A55" t="s">
        <v>65</v>
      </c>
    </row>
    <row r="56" spans="1:52" x14ac:dyDescent="0.2">
      <c r="A56" t="s">
        <v>65</v>
      </c>
      <c r="B56" s="204" t="s">
        <v>71</v>
      </c>
      <c r="C56" s="204"/>
      <c r="D56" s="204"/>
      <c r="E56" s="204"/>
      <c r="F56" s="204"/>
      <c r="G56" s="204"/>
      <c r="H56" s="204"/>
      <c r="I56" s="204"/>
      <c r="J56" s="204"/>
      <c r="AZ56" s="124" t="str">
        <f t="shared" ref="AZ56:AZ61" si="1">B56</f>
        <v>Pro účely zpracování nabídkové ceny se jsou použity některé pojmy, pod kterými se rozumí:</v>
      </c>
    </row>
    <row r="57" spans="1:52" ht="38.25" x14ac:dyDescent="0.2">
      <c r="A57" t="s">
        <v>65</v>
      </c>
      <c r="B57" s="204" t="s">
        <v>72</v>
      </c>
      <c r="C57" s="204"/>
      <c r="D57" s="204"/>
      <c r="E57" s="204"/>
      <c r="F57" s="204"/>
      <c r="G57" s="204"/>
      <c r="H57" s="204"/>
      <c r="I57" s="204"/>
      <c r="J57" s="204"/>
      <c r="AZ57" s="124"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1:52" ht="38.25" x14ac:dyDescent="0.2">
      <c r="A58" t="s">
        <v>65</v>
      </c>
      <c r="B58" s="204" t="s">
        <v>73</v>
      </c>
      <c r="C58" s="204"/>
      <c r="D58" s="204"/>
      <c r="E58" s="204"/>
      <c r="F58" s="204"/>
      <c r="G58" s="204"/>
      <c r="H58" s="204"/>
      <c r="I58" s="204"/>
      <c r="J58" s="204"/>
      <c r="AZ58" s="124"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1:52" ht="51" x14ac:dyDescent="0.2">
      <c r="A59" t="s">
        <v>65</v>
      </c>
      <c r="B59" s="204" t="s">
        <v>74</v>
      </c>
      <c r="C59" s="204"/>
      <c r="D59" s="204"/>
      <c r="E59" s="204"/>
      <c r="F59" s="204"/>
      <c r="G59" s="204"/>
      <c r="H59" s="204"/>
      <c r="I59" s="204"/>
      <c r="J59" s="204"/>
      <c r="AZ59" s="124"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1:52" ht="76.5" x14ac:dyDescent="0.2">
      <c r="A60" t="s">
        <v>65</v>
      </c>
      <c r="B60" s="204" t="s">
        <v>75</v>
      </c>
      <c r="C60" s="204"/>
      <c r="D60" s="204"/>
      <c r="E60" s="204"/>
      <c r="F60" s="204"/>
      <c r="G60" s="204"/>
      <c r="H60" s="204"/>
      <c r="I60" s="204"/>
      <c r="J60" s="204"/>
      <c r="AZ60" s="124"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1:52" ht="51" x14ac:dyDescent="0.2">
      <c r="A61" t="s">
        <v>65</v>
      </c>
      <c r="B61" s="204" t="s">
        <v>76</v>
      </c>
      <c r="C61" s="204"/>
      <c r="D61" s="204"/>
      <c r="E61" s="204"/>
      <c r="F61" s="204"/>
      <c r="G61" s="204"/>
      <c r="H61" s="204"/>
      <c r="I61" s="204"/>
      <c r="J61" s="204"/>
      <c r="AZ61" s="124"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1:52" x14ac:dyDescent="0.2">
      <c r="A62" t="s">
        <v>65</v>
      </c>
    </row>
    <row r="63" spans="1:52" x14ac:dyDescent="0.2">
      <c r="A63" t="s">
        <v>65</v>
      </c>
      <c r="B63" s="204" t="s">
        <v>77</v>
      </c>
      <c r="C63" s="204"/>
      <c r="D63" s="204"/>
      <c r="E63" s="204"/>
      <c r="F63" s="204"/>
      <c r="G63" s="204"/>
      <c r="H63" s="204"/>
      <c r="I63" s="204"/>
      <c r="J63" s="204"/>
      <c r="AZ63" s="124" t="str">
        <f>B63</f>
        <v xml:space="preserve">        Cenová soustava</v>
      </c>
    </row>
    <row r="64" spans="1:52" x14ac:dyDescent="0.2">
      <c r="A64" t="s">
        <v>65</v>
      </c>
    </row>
    <row r="65" spans="1:52" x14ac:dyDescent="0.2">
      <c r="A65" t="s">
        <v>65</v>
      </c>
      <c r="B65" s="204" t="s">
        <v>78</v>
      </c>
      <c r="C65" s="204"/>
      <c r="D65" s="204"/>
      <c r="E65" s="204"/>
      <c r="F65" s="204"/>
      <c r="G65" s="204"/>
      <c r="H65" s="204"/>
      <c r="I65" s="204"/>
      <c r="J65" s="204"/>
      <c r="AZ65" s="124" t="str">
        <f>B65</f>
        <v xml:space="preserve">        Použitá cenová soustava</v>
      </c>
    </row>
    <row r="66" spans="1:52" ht="38.25" x14ac:dyDescent="0.2">
      <c r="A66" t="s">
        <v>65</v>
      </c>
      <c r="B66" s="204" t="s">
        <v>79</v>
      </c>
      <c r="C66" s="204"/>
      <c r="D66" s="204"/>
      <c r="E66" s="204"/>
      <c r="F66" s="204"/>
      <c r="G66" s="204"/>
      <c r="H66" s="204"/>
      <c r="I66" s="204"/>
      <c r="J66" s="204"/>
      <c r="AZ66" s="124" t="str">
        <f>B66</f>
        <v>Soupisy stavebních prací, dodávek a služeb jsou zpracovány s použitím cenové soustavy zpracované společností RTS, a.s.. Položky z cenové soustavy mají uveden odkaz na cenovou soustavu včetně označení příslušného ceníku.</v>
      </c>
    </row>
    <row r="67" spans="1:52" x14ac:dyDescent="0.2">
      <c r="A67" t="s">
        <v>65</v>
      </c>
    </row>
    <row r="68" spans="1:52" x14ac:dyDescent="0.2">
      <c r="A68" t="s">
        <v>65</v>
      </c>
      <c r="B68" s="204" t="s">
        <v>80</v>
      </c>
      <c r="C68" s="204"/>
      <c r="D68" s="204"/>
      <c r="E68" s="204"/>
      <c r="F68" s="204"/>
      <c r="G68" s="204"/>
      <c r="H68" s="204"/>
      <c r="I68" s="204"/>
      <c r="J68" s="204"/>
      <c r="AZ68" s="124" t="str">
        <f>B68</f>
        <v xml:space="preserve">        Technické podmínky</v>
      </c>
    </row>
    <row r="69" spans="1:52" ht="38.25" x14ac:dyDescent="0.2">
      <c r="A69" t="s">
        <v>65</v>
      </c>
      <c r="B69" s="204" t="s">
        <v>81</v>
      </c>
      <c r="C69" s="204"/>
      <c r="D69" s="204"/>
      <c r="E69" s="204"/>
      <c r="F69" s="204"/>
      <c r="G69" s="204"/>
      <c r="H69" s="204"/>
      <c r="I69" s="204"/>
      <c r="J69" s="204"/>
      <c r="AZ69" s="124"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1:52" x14ac:dyDescent="0.2">
      <c r="A70" t="s">
        <v>65</v>
      </c>
    </row>
    <row r="71" spans="1:52" x14ac:dyDescent="0.2">
      <c r="A71" t="s">
        <v>65</v>
      </c>
      <c r="B71" s="204" t="s">
        <v>82</v>
      </c>
      <c r="C71" s="204"/>
      <c r="D71" s="204"/>
      <c r="E71" s="204"/>
      <c r="F71" s="204"/>
      <c r="G71" s="204"/>
      <c r="H71" s="204"/>
      <c r="I71" s="204"/>
      <c r="J71" s="204"/>
      <c r="AZ71" s="124" t="str">
        <f>B71</f>
        <v>Individuální položky</v>
      </c>
    </row>
    <row r="72" spans="1:52" ht="38.25" x14ac:dyDescent="0.2">
      <c r="A72" t="s">
        <v>65</v>
      </c>
      <c r="B72" s="204" t="s">
        <v>83</v>
      </c>
      <c r="C72" s="204"/>
      <c r="D72" s="204"/>
      <c r="E72" s="204"/>
      <c r="F72" s="204"/>
      <c r="G72" s="204"/>
      <c r="H72" s="204"/>
      <c r="I72" s="204"/>
      <c r="J72" s="204"/>
      <c r="AZ72" s="124" t="str">
        <f>B72</f>
        <v>Položky soupisu prací, které cenová soustava neobsahuje, jsou označeny popisem „vlastní“. Pro tyto položky jsou cenové a technické podmínky definovány jejich popisem, případně odkazem na konkrétní část příslušné dokumentace.</v>
      </c>
    </row>
    <row r="73" spans="1:52" x14ac:dyDescent="0.2">
      <c r="A73" t="s">
        <v>65</v>
      </c>
    </row>
    <row r="74" spans="1:52" x14ac:dyDescent="0.2">
      <c r="A74" t="s">
        <v>65</v>
      </c>
      <c r="B74" s="204" t="s">
        <v>84</v>
      </c>
      <c r="C74" s="204"/>
      <c r="D74" s="204"/>
      <c r="E74" s="204"/>
      <c r="F74" s="204"/>
      <c r="G74" s="204"/>
      <c r="H74" s="204"/>
      <c r="I74" s="204"/>
      <c r="J74" s="204"/>
      <c r="AZ74" s="124" t="str">
        <f>B74</f>
        <v xml:space="preserve">        Závaznost a změna soupisu</v>
      </c>
    </row>
    <row r="75" spans="1:52" x14ac:dyDescent="0.2">
      <c r="A75" t="s">
        <v>65</v>
      </c>
    </row>
    <row r="76" spans="1:52" x14ac:dyDescent="0.2">
      <c r="A76" t="s">
        <v>65</v>
      </c>
      <c r="B76" s="204" t="s">
        <v>85</v>
      </c>
      <c r="C76" s="204"/>
      <c r="D76" s="204"/>
      <c r="E76" s="204"/>
      <c r="F76" s="204"/>
      <c r="G76" s="204"/>
      <c r="H76" s="204"/>
      <c r="I76" s="204"/>
      <c r="J76" s="204"/>
      <c r="AZ76" s="124" t="str">
        <f>B76</f>
        <v xml:space="preserve">        Závaznost soupisu</v>
      </c>
    </row>
    <row r="77" spans="1:52" ht="38.25" x14ac:dyDescent="0.2">
      <c r="A77" t="s">
        <v>65</v>
      </c>
      <c r="B77" s="204" t="s">
        <v>86</v>
      </c>
      <c r="C77" s="204"/>
      <c r="D77" s="204"/>
      <c r="E77" s="204"/>
      <c r="F77" s="204"/>
      <c r="G77" s="204"/>
      <c r="H77" s="204"/>
      <c r="I77" s="204"/>
      <c r="J77" s="204"/>
      <c r="AZ77" s="124"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1:52" x14ac:dyDescent="0.2">
      <c r="A78" t="s">
        <v>65</v>
      </c>
    </row>
    <row r="79" spans="1:52" x14ac:dyDescent="0.2">
      <c r="A79" t="s">
        <v>65</v>
      </c>
      <c r="B79" s="204" t="s">
        <v>87</v>
      </c>
      <c r="C79" s="204"/>
      <c r="D79" s="204"/>
      <c r="E79" s="204"/>
      <c r="F79" s="204"/>
      <c r="G79" s="204"/>
      <c r="H79" s="204"/>
      <c r="I79" s="204"/>
      <c r="J79" s="204"/>
      <c r="AZ79" s="124" t="str">
        <f>B79</f>
        <v xml:space="preserve">        Zvláštní podmínky pro stanovení nabídkové ceny</v>
      </c>
    </row>
    <row r="80" spans="1:52" x14ac:dyDescent="0.2">
      <c r="A80" t="s">
        <v>65</v>
      </c>
    </row>
    <row r="81" spans="1:52" x14ac:dyDescent="0.2">
      <c r="A81" t="s">
        <v>65</v>
      </c>
      <c r="B81" s="204" t="s">
        <v>88</v>
      </c>
      <c r="C81" s="204"/>
      <c r="D81" s="204"/>
      <c r="E81" s="204"/>
      <c r="F81" s="204"/>
      <c r="G81" s="204"/>
      <c r="H81" s="204"/>
      <c r="I81" s="204"/>
      <c r="J81" s="204"/>
      <c r="AZ81" s="124" t="str">
        <f>B81</f>
        <v xml:space="preserve">        Přeprava vybouraných hmot, suti a vytěžené zeminy</v>
      </c>
    </row>
    <row r="82" spans="1:52" ht="76.5" x14ac:dyDescent="0.2">
      <c r="A82" t="s">
        <v>65</v>
      </c>
      <c r="B82" s="204" t="s">
        <v>89</v>
      </c>
      <c r="C82" s="204"/>
      <c r="D82" s="204"/>
      <c r="E82" s="204"/>
      <c r="F82" s="204"/>
      <c r="G82" s="204"/>
      <c r="H82" s="204"/>
      <c r="I82" s="204"/>
      <c r="J82" s="204"/>
      <c r="AZ82" s="124"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1:52" x14ac:dyDescent="0.2">
      <c r="A83" t="s">
        <v>65</v>
      </c>
    </row>
    <row r="84" spans="1:52" x14ac:dyDescent="0.2">
      <c r="A84" t="s">
        <v>65</v>
      </c>
      <c r="B84" s="204" t="s">
        <v>90</v>
      </c>
      <c r="C84" s="204"/>
      <c r="D84" s="204"/>
      <c r="E84" s="204"/>
      <c r="F84" s="204"/>
      <c r="G84" s="204"/>
      <c r="H84" s="204"/>
      <c r="I84" s="204"/>
      <c r="J84" s="204"/>
      <c r="AZ84" s="124" t="str">
        <f>B84</f>
        <v xml:space="preserve">        Vnitrostaveništní přesun stavebního materiálu</v>
      </c>
    </row>
    <row r="85" spans="1:52" ht="51" x14ac:dyDescent="0.2">
      <c r="A85" t="s">
        <v>65</v>
      </c>
      <c r="B85" s="204" t="s">
        <v>91</v>
      </c>
      <c r="C85" s="204"/>
      <c r="D85" s="204"/>
      <c r="E85" s="204"/>
      <c r="F85" s="204"/>
      <c r="G85" s="204"/>
      <c r="H85" s="204"/>
      <c r="I85" s="204"/>
      <c r="J85" s="204"/>
      <c r="AZ85" s="124"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1:52" ht="51" x14ac:dyDescent="0.2">
      <c r="A86" t="s">
        <v>65</v>
      </c>
      <c r="B86" s="204" t="s">
        <v>92</v>
      </c>
      <c r="C86" s="204"/>
      <c r="D86" s="204"/>
      <c r="E86" s="204"/>
      <c r="F86" s="204"/>
      <c r="G86" s="204"/>
      <c r="H86" s="204"/>
      <c r="I86" s="204"/>
      <c r="J86" s="204"/>
      <c r="AZ86" s="124"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1:52" x14ac:dyDescent="0.2">
      <c r="A87" t="s">
        <v>65</v>
      </c>
    </row>
    <row r="88" spans="1:52" x14ac:dyDescent="0.2">
      <c r="A88" t="s">
        <v>65</v>
      </c>
      <c r="B88" s="204" t="s">
        <v>93</v>
      </c>
      <c r="C88" s="204"/>
      <c r="D88" s="204"/>
      <c r="E88" s="204"/>
      <c r="F88" s="204"/>
      <c r="G88" s="204"/>
      <c r="H88" s="204"/>
      <c r="I88" s="204"/>
      <c r="J88" s="204"/>
      <c r="AZ88" s="124" t="str">
        <f>B88</f>
        <v xml:space="preserve">        Příplatky za ztížené podmínky prací</v>
      </c>
    </row>
    <row r="89" spans="1:52" ht="25.5" x14ac:dyDescent="0.2">
      <c r="A89" t="s">
        <v>65</v>
      </c>
      <c r="B89" s="204" t="s">
        <v>94</v>
      </c>
      <c r="C89" s="204"/>
      <c r="D89" s="204"/>
      <c r="E89" s="204"/>
      <c r="F89" s="204"/>
      <c r="G89" s="204"/>
      <c r="H89" s="204"/>
      <c r="I89" s="204"/>
      <c r="J89" s="204"/>
      <c r="AZ89" s="124" t="str">
        <f>B89</f>
        <v>Pokud soupis položku příplatku za ztížené podmínky obsahuje, je dodavatel povinen ji ocenit bez ohledu na to, že tento příplatek dodavatel standardně neuplatňuje.</v>
      </c>
    </row>
    <row r="90" spans="1:52" x14ac:dyDescent="0.2">
      <c r="A90" t="s">
        <v>65</v>
      </c>
    </row>
    <row r="91" spans="1:52" x14ac:dyDescent="0.2">
      <c r="A91" t="s">
        <v>65</v>
      </c>
      <c r="B91" s="204" t="s">
        <v>95</v>
      </c>
      <c r="C91" s="204"/>
      <c r="D91" s="204"/>
      <c r="E91" s="204"/>
      <c r="F91" s="204"/>
      <c r="G91" s="204"/>
      <c r="H91" s="204"/>
      <c r="I91" s="204"/>
      <c r="J91" s="204"/>
      <c r="AZ91" s="124" t="str">
        <f>B91</f>
        <v xml:space="preserve">        Vedlejší a ostatní náklady</v>
      </c>
    </row>
    <row r="92" spans="1:52" ht="25.5" x14ac:dyDescent="0.2">
      <c r="A92" t="s">
        <v>65</v>
      </c>
      <c r="B92" s="204" t="s">
        <v>96</v>
      </c>
      <c r="C92" s="204"/>
      <c r="D92" s="204"/>
      <c r="E92" s="204"/>
      <c r="F92" s="204"/>
      <c r="G92" s="204"/>
      <c r="H92" s="204"/>
      <c r="I92" s="204"/>
      <c r="J92" s="204"/>
      <c r="AZ92" s="124" t="str">
        <f>B92</f>
        <v>Tyto náklady jsou popsány v samostatném soupisu stavebních prací, dodávek a služeb s tím, že dodavatel je povinen v rámci těchto nákladů ocenit všechny definované náklady souhrnně pro celou stavbu.</v>
      </c>
    </row>
    <row r="93" spans="1:52" x14ac:dyDescent="0.2">
      <c r="A93" t="s">
        <v>65</v>
      </c>
    </row>
    <row r="94" spans="1:52" x14ac:dyDescent="0.2">
      <c r="A94" t="s">
        <v>65</v>
      </c>
    </row>
    <row r="95" spans="1:52" x14ac:dyDescent="0.2">
      <c r="A95" t="s">
        <v>65</v>
      </c>
    </row>
    <row r="96" spans="1:52" x14ac:dyDescent="0.2">
      <c r="A96" t="s">
        <v>65</v>
      </c>
      <c r="B96" s="204" t="s">
        <v>97</v>
      </c>
      <c r="C96" s="204"/>
      <c r="D96" s="204"/>
      <c r="E96" s="204"/>
      <c r="F96" s="204"/>
      <c r="G96" s="204"/>
      <c r="H96" s="204"/>
      <c r="I96" s="204"/>
      <c r="J96" s="204"/>
      <c r="AZ96" s="124" t="str">
        <f>B96</f>
        <v>2. SPECIFICKÉ PODMÍNKY PRO ZPRACOVÁNÍ NABÍDKOVÉ CENY</v>
      </c>
    </row>
    <row r="97" spans="1:52" x14ac:dyDescent="0.2">
      <c r="A97" t="s">
        <v>65</v>
      </c>
    </row>
    <row r="98" spans="1:52" x14ac:dyDescent="0.2">
      <c r="A98" t="s">
        <v>65</v>
      </c>
      <c r="B98" s="204" t="s">
        <v>98</v>
      </c>
      <c r="C98" s="204"/>
      <c r="D98" s="204"/>
      <c r="E98" s="204"/>
      <c r="F98" s="204"/>
      <c r="G98" s="204"/>
      <c r="H98" s="204"/>
      <c r="I98" s="204"/>
      <c r="J98" s="204"/>
      <c r="AZ98" s="124" t="str">
        <f>B98</f>
        <v>Zde doplní zpracovatel soupisu  případná specifika týkající se konkrétní zakázky.</v>
      </c>
    </row>
    <row r="99" spans="1:52" x14ac:dyDescent="0.2">
      <c r="A99" t="s">
        <v>65</v>
      </c>
    </row>
    <row r="100" spans="1:52" x14ac:dyDescent="0.2">
      <c r="A100" t="s">
        <v>65</v>
      </c>
    </row>
    <row r="101" spans="1:52" x14ac:dyDescent="0.2">
      <c r="A101" t="s">
        <v>65</v>
      </c>
      <c r="B101" s="204" t="s">
        <v>99</v>
      </c>
      <c r="C101" s="204"/>
      <c r="D101" s="204"/>
      <c r="E101" s="204"/>
      <c r="F101" s="204"/>
      <c r="G101" s="204"/>
      <c r="H101" s="204"/>
      <c r="I101" s="204"/>
      <c r="J101" s="204"/>
      <c r="AZ101" s="124" t="str">
        <f>B101</f>
        <v>3. ELEKTRONICKÁ PODOBA SOUPISU</v>
      </c>
    </row>
    <row r="102" spans="1:52" x14ac:dyDescent="0.2">
      <c r="A102" t="s">
        <v>65</v>
      </c>
    </row>
    <row r="103" spans="1:52" x14ac:dyDescent="0.2">
      <c r="A103" t="s">
        <v>65</v>
      </c>
      <c r="B103" s="204" t="s">
        <v>100</v>
      </c>
      <c r="C103" s="204"/>
      <c r="D103" s="204"/>
      <c r="E103" s="204"/>
      <c r="F103" s="204"/>
      <c r="G103" s="204"/>
      <c r="H103" s="204"/>
      <c r="I103" s="204"/>
      <c r="J103" s="204"/>
      <c r="AZ103" s="124" t="str">
        <f>B103</f>
        <v xml:space="preserve">        Elektronická podoba soupisu</v>
      </c>
    </row>
    <row r="104" spans="1:52" ht="25.5" x14ac:dyDescent="0.2">
      <c r="A104" t="s">
        <v>65</v>
      </c>
      <c r="B104" s="204" t="s">
        <v>101</v>
      </c>
      <c r="C104" s="204"/>
      <c r="D104" s="204"/>
      <c r="E104" s="204"/>
      <c r="F104" s="204"/>
      <c r="G104" s="204"/>
      <c r="H104" s="204"/>
      <c r="I104" s="204"/>
      <c r="J104" s="204"/>
      <c r="AZ104" s="124" t="str">
        <f>B104</f>
        <v>V souladu se zákonem jsou předložené soupisy zpracovány i v elektronické podobě.  Elektronickou podobou soupisu stavebních prací, dodávek a služeb je formát MS EXCEL.</v>
      </c>
    </row>
    <row r="105" spans="1:52" x14ac:dyDescent="0.2">
      <c r="A105" t="s">
        <v>65</v>
      </c>
      <c r="B105" s="204" t="s">
        <v>102</v>
      </c>
      <c r="C105" s="204"/>
      <c r="D105" s="204"/>
      <c r="E105" s="204"/>
      <c r="F105" s="204"/>
      <c r="G105" s="204"/>
      <c r="H105" s="204"/>
      <c r="I105" s="204"/>
      <c r="J105" s="204"/>
      <c r="AZ105" s="124" t="str">
        <f>B105</f>
        <v>Popis formátu soupisu odpovídá svou strukturou vzorovému soupisu volně dostupnému na internetové adrese:</v>
      </c>
    </row>
    <row r="106" spans="1:52" x14ac:dyDescent="0.2">
      <c r="A106" t="s">
        <v>65</v>
      </c>
    </row>
    <row r="107" spans="1:52" x14ac:dyDescent="0.2">
      <c r="A107" t="s">
        <v>65</v>
      </c>
      <c r="B107" s="204" t="s">
        <v>103</v>
      </c>
      <c r="C107" s="204"/>
      <c r="D107" s="204"/>
      <c r="E107" s="204"/>
      <c r="F107" s="204"/>
      <c r="G107" s="204"/>
      <c r="H107" s="204"/>
      <c r="I107" s="204"/>
      <c r="J107" s="204"/>
      <c r="AZ107" s="124" t="str">
        <f>B107</f>
        <v>www.stavebnionline.cz/soupis</v>
      </c>
    </row>
    <row r="108" spans="1:52" x14ac:dyDescent="0.2">
      <c r="A108" t="s">
        <v>65</v>
      </c>
    </row>
    <row r="109" spans="1:52" x14ac:dyDescent="0.2">
      <c r="A109" t="s">
        <v>65</v>
      </c>
      <c r="B109" s="204" t="s">
        <v>104</v>
      </c>
      <c r="C109" s="204"/>
      <c r="D109" s="204"/>
      <c r="E109" s="204"/>
      <c r="F109" s="204"/>
      <c r="G109" s="204"/>
      <c r="H109" s="204"/>
      <c r="I109" s="204"/>
      <c r="J109" s="204"/>
      <c r="AZ109" s="124" t="str">
        <f>B109</f>
        <v xml:space="preserve">        Zpracování elektronické podoby soupisu</v>
      </c>
    </row>
    <row r="110" spans="1:52" ht="51" x14ac:dyDescent="0.2">
      <c r="A110" t="s">
        <v>65</v>
      </c>
      <c r="B110" s="204" t="s">
        <v>105</v>
      </c>
      <c r="C110" s="204"/>
      <c r="D110" s="204"/>
      <c r="E110" s="204"/>
      <c r="F110" s="204"/>
      <c r="G110" s="204"/>
      <c r="H110" s="204"/>
      <c r="I110" s="204"/>
      <c r="J110" s="204"/>
      <c r="AZ110" s="124"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1:52" x14ac:dyDescent="0.2">
      <c r="A111" t="s">
        <v>65</v>
      </c>
    </row>
    <row r="112" spans="1:52" x14ac:dyDescent="0.2">
      <c r="A112" t="s">
        <v>65</v>
      </c>
      <c r="B112" s="204" t="s">
        <v>106</v>
      </c>
      <c r="C112" s="204"/>
      <c r="D112" s="204"/>
      <c r="E112" s="204"/>
      <c r="F112" s="204"/>
      <c r="G112" s="204"/>
      <c r="H112" s="204"/>
      <c r="I112" s="204"/>
      <c r="J112" s="204"/>
      <c r="AZ112" s="124" t="str">
        <f>B112</f>
        <v xml:space="preserve">        Jiný formát soupisu</v>
      </c>
    </row>
    <row r="113" spans="1:52" ht="38.25" x14ac:dyDescent="0.2">
      <c r="A113" t="s">
        <v>65</v>
      </c>
      <c r="B113" s="204" t="s">
        <v>107</v>
      </c>
      <c r="C113" s="204"/>
      <c r="D113" s="204"/>
      <c r="E113" s="204"/>
      <c r="F113" s="204"/>
      <c r="G113" s="204"/>
      <c r="H113" s="204"/>
      <c r="I113" s="204"/>
      <c r="J113" s="204"/>
      <c r="AZ113" s="124"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A114" t="s">
        <v>65</v>
      </c>
    </row>
    <row r="115" spans="1:52" x14ac:dyDescent="0.2">
      <c r="A115" t="s">
        <v>65</v>
      </c>
      <c r="B115" s="204" t="s">
        <v>108</v>
      </c>
      <c r="C115" s="204"/>
      <c r="D115" s="204"/>
      <c r="E115" s="204"/>
      <c r="F115" s="204"/>
      <c r="G115" s="204"/>
      <c r="H115" s="204"/>
      <c r="I115" s="204"/>
      <c r="J115" s="204"/>
      <c r="AZ115" s="124" t="str">
        <f>B115</f>
        <v xml:space="preserve">        Závěrečné ustanovení</v>
      </c>
    </row>
    <row r="116" spans="1:52" x14ac:dyDescent="0.2">
      <c r="A116" t="s">
        <v>65</v>
      </c>
      <c r="B116" s="204" t="s">
        <v>109</v>
      </c>
      <c r="C116" s="204"/>
      <c r="D116" s="204"/>
      <c r="E116" s="204"/>
      <c r="F116" s="204"/>
      <c r="G116" s="204"/>
      <c r="H116" s="204"/>
      <c r="I116" s="204"/>
      <c r="J116" s="204"/>
      <c r="AZ116" s="124" t="str">
        <f>B116</f>
        <v>Ostatní podmínky vztahující se ke zpracování nabídkové ceny jsou uvedeny v zadávací dokumentaci.</v>
      </c>
    </row>
    <row r="119" spans="1:52" ht="15.75" x14ac:dyDescent="0.25">
      <c r="B119" s="125" t="s">
        <v>110</v>
      </c>
    </row>
    <row r="121" spans="1:52" ht="25.5" customHeight="1" x14ac:dyDescent="0.2">
      <c r="A121" s="126"/>
      <c r="B121" s="129" t="s">
        <v>17</v>
      </c>
      <c r="C121" s="129" t="s">
        <v>5</v>
      </c>
      <c r="D121" s="130"/>
      <c r="E121" s="130"/>
      <c r="F121" s="131" t="s">
        <v>111</v>
      </c>
      <c r="G121" s="131"/>
      <c r="H121" s="131"/>
      <c r="I121" s="131" t="s">
        <v>29</v>
      </c>
      <c r="J121" s="131" t="s">
        <v>0</v>
      </c>
    </row>
    <row r="122" spans="1:52" ht="25.5" customHeight="1" x14ac:dyDescent="0.2">
      <c r="A122" s="127"/>
      <c r="B122" s="132" t="s">
        <v>112</v>
      </c>
      <c r="C122" s="202" t="s">
        <v>113</v>
      </c>
      <c r="D122" s="203"/>
      <c r="E122" s="203"/>
      <c r="F122" s="137" t="s">
        <v>24</v>
      </c>
      <c r="G122" s="138"/>
      <c r="H122" s="138"/>
      <c r="I122" s="138">
        <f>'01 01B Pol'!G8</f>
        <v>0</v>
      </c>
      <c r="J122" s="135" t="str">
        <f>IF(I138=0,"",I122/I138*100)</f>
        <v/>
      </c>
    </row>
    <row r="123" spans="1:52" ht="25.5" customHeight="1" x14ac:dyDescent="0.2">
      <c r="A123" s="127"/>
      <c r="B123" s="132" t="s">
        <v>114</v>
      </c>
      <c r="C123" s="202" t="s">
        <v>115</v>
      </c>
      <c r="D123" s="203"/>
      <c r="E123" s="203"/>
      <c r="F123" s="137" t="s">
        <v>24</v>
      </c>
      <c r="G123" s="138"/>
      <c r="H123" s="138"/>
      <c r="I123" s="138">
        <f>'01 01B Pol'!G47</f>
        <v>0</v>
      </c>
      <c r="J123" s="135" t="str">
        <f>IF(I138=0,"",I123/I138*100)</f>
        <v/>
      </c>
    </row>
    <row r="124" spans="1:52" ht="25.5" customHeight="1" x14ac:dyDescent="0.2">
      <c r="A124" s="127"/>
      <c r="B124" s="132" t="s">
        <v>116</v>
      </c>
      <c r="C124" s="202" t="s">
        <v>117</v>
      </c>
      <c r="D124" s="203"/>
      <c r="E124" s="203"/>
      <c r="F124" s="137" t="s">
        <v>24</v>
      </c>
      <c r="G124" s="138"/>
      <c r="H124" s="138"/>
      <c r="I124" s="138">
        <f>'01 01B Pol'!G143</f>
        <v>0</v>
      </c>
      <c r="J124" s="135" t="str">
        <f>IF(I138=0,"",I124/I138*100)</f>
        <v/>
      </c>
    </row>
    <row r="125" spans="1:52" ht="25.5" customHeight="1" x14ac:dyDescent="0.2">
      <c r="A125" s="127"/>
      <c r="B125" s="132" t="s">
        <v>118</v>
      </c>
      <c r="C125" s="202" t="s">
        <v>119</v>
      </c>
      <c r="D125" s="203"/>
      <c r="E125" s="203"/>
      <c r="F125" s="137" t="s">
        <v>24</v>
      </c>
      <c r="G125" s="138"/>
      <c r="H125" s="138"/>
      <c r="I125" s="138">
        <f>'01 01B Pol'!G151</f>
        <v>0</v>
      </c>
      <c r="J125" s="135" t="str">
        <f>IF(I138=0,"",I125/I138*100)</f>
        <v/>
      </c>
    </row>
    <row r="126" spans="1:52" ht="25.5" customHeight="1" x14ac:dyDescent="0.2">
      <c r="A126" s="127"/>
      <c r="B126" s="132" t="s">
        <v>120</v>
      </c>
      <c r="C126" s="202" t="s">
        <v>121</v>
      </c>
      <c r="D126" s="203"/>
      <c r="E126" s="203"/>
      <c r="F126" s="137" t="s">
        <v>24</v>
      </c>
      <c r="G126" s="138"/>
      <c r="H126" s="138"/>
      <c r="I126" s="138">
        <f>'01 01B Pol'!G172</f>
        <v>0</v>
      </c>
      <c r="J126" s="135" t="str">
        <f>IF(I138=0,"",I126/I138*100)</f>
        <v/>
      </c>
    </row>
    <row r="127" spans="1:52" ht="25.5" customHeight="1" x14ac:dyDescent="0.2">
      <c r="A127" s="127"/>
      <c r="B127" s="132" t="s">
        <v>122</v>
      </c>
      <c r="C127" s="202" t="s">
        <v>123</v>
      </c>
      <c r="D127" s="203"/>
      <c r="E127" s="203"/>
      <c r="F127" s="137" t="s">
        <v>24</v>
      </c>
      <c r="G127" s="138"/>
      <c r="H127" s="138"/>
      <c r="I127" s="138">
        <f>'01 01B Pol'!G218</f>
        <v>0</v>
      </c>
      <c r="J127" s="135" t="str">
        <f>IF(I138=0,"",I127/I138*100)</f>
        <v/>
      </c>
    </row>
    <row r="128" spans="1:52" ht="25.5" customHeight="1" x14ac:dyDescent="0.2">
      <c r="A128" s="127"/>
      <c r="B128" s="132" t="s">
        <v>124</v>
      </c>
      <c r="C128" s="202" t="s">
        <v>125</v>
      </c>
      <c r="D128" s="203"/>
      <c r="E128" s="203"/>
      <c r="F128" s="137" t="s">
        <v>24</v>
      </c>
      <c r="G128" s="138"/>
      <c r="H128" s="138"/>
      <c r="I128" s="138">
        <f>'01 01B Pol'!G238</f>
        <v>0</v>
      </c>
      <c r="J128" s="135" t="str">
        <f>IF(I138=0,"",I128/I138*100)</f>
        <v/>
      </c>
    </row>
    <row r="129" spans="1:10" ht="25.5" customHeight="1" x14ac:dyDescent="0.2">
      <c r="A129" s="127"/>
      <c r="B129" s="132" t="s">
        <v>126</v>
      </c>
      <c r="C129" s="202" t="s">
        <v>127</v>
      </c>
      <c r="D129" s="203"/>
      <c r="E129" s="203"/>
      <c r="F129" s="137" t="s">
        <v>25</v>
      </c>
      <c r="G129" s="138"/>
      <c r="H129" s="138"/>
      <c r="I129" s="138">
        <f>'01 01B Pol'!G241</f>
        <v>0</v>
      </c>
      <c r="J129" s="135" t="str">
        <f>IF(I138=0,"",I129/I138*100)</f>
        <v/>
      </c>
    </row>
    <row r="130" spans="1:10" ht="25.5" customHeight="1" x14ac:dyDescent="0.2">
      <c r="A130" s="127"/>
      <c r="B130" s="132" t="s">
        <v>128</v>
      </c>
      <c r="C130" s="202" t="s">
        <v>129</v>
      </c>
      <c r="D130" s="203"/>
      <c r="E130" s="203"/>
      <c r="F130" s="137" t="s">
        <v>25</v>
      </c>
      <c r="G130" s="138"/>
      <c r="H130" s="138"/>
      <c r="I130" s="138">
        <f>'01 01B Pol'!G257</f>
        <v>0</v>
      </c>
      <c r="J130" s="135" t="str">
        <f>IF(I138=0,"",I130/I138*100)</f>
        <v/>
      </c>
    </row>
    <row r="131" spans="1:10" ht="25.5" customHeight="1" x14ac:dyDescent="0.2">
      <c r="A131" s="127"/>
      <c r="B131" s="132" t="s">
        <v>130</v>
      </c>
      <c r="C131" s="202" t="s">
        <v>131</v>
      </c>
      <c r="D131" s="203"/>
      <c r="E131" s="203"/>
      <c r="F131" s="137" t="s">
        <v>25</v>
      </c>
      <c r="G131" s="138"/>
      <c r="H131" s="138"/>
      <c r="I131" s="138">
        <f>'01 01B Pol'!G276</f>
        <v>0</v>
      </c>
      <c r="J131" s="135" t="str">
        <f>IF(I138=0,"",I131/I138*100)</f>
        <v/>
      </c>
    </row>
    <row r="132" spans="1:10" ht="25.5" customHeight="1" x14ac:dyDescent="0.2">
      <c r="A132" s="127"/>
      <c r="B132" s="132" t="s">
        <v>132</v>
      </c>
      <c r="C132" s="202" t="s">
        <v>133</v>
      </c>
      <c r="D132" s="203"/>
      <c r="E132" s="203"/>
      <c r="F132" s="137" t="s">
        <v>25</v>
      </c>
      <c r="G132" s="138"/>
      <c r="H132" s="138"/>
      <c r="I132" s="138">
        <f>'01 01B Pol'!G301</f>
        <v>0</v>
      </c>
      <c r="J132" s="135" t="str">
        <f>IF(I138=0,"",I132/I138*100)</f>
        <v/>
      </c>
    </row>
    <row r="133" spans="1:10" ht="25.5" customHeight="1" x14ac:dyDescent="0.2">
      <c r="A133" s="127"/>
      <c r="B133" s="132" t="s">
        <v>134</v>
      </c>
      <c r="C133" s="202" t="s">
        <v>135</v>
      </c>
      <c r="D133" s="203"/>
      <c r="E133" s="203"/>
      <c r="F133" s="137" t="s">
        <v>25</v>
      </c>
      <c r="G133" s="138"/>
      <c r="H133" s="138"/>
      <c r="I133" s="138">
        <f>'01 01B Pol'!G375</f>
        <v>0</v>
      </c>
      <c r="J133" s="135" t="str">
        <f>IF(I138=0,"",I133/I138*100)</f>
        <v/>
      </c>
    </row>
    <row r="134" spans="1:10" ht="25.5" customHeight="1" x14ac:dyDescent="0.2">
      <c r="A134" s="127"/>
      <c r="B134" s="132" t="s">
        <v>136</v>
      </c>
      <c r="C134" s="202" t="s">
        <v>137</v>
      </c>
      <c r="D134" s="203"/>
      <c r="E134" s="203"/>
      <c r="F134" s="137" t="s">
        <v>26</v>
      </c>
      <c r="G134" s="138"/>
      <c r="H134" s="138"/>
      <c r="I134" s="138">
        <f>'01 01B Pol'!G383</f>
        <v>0</v>
      </c>
      <c r="J134" s="135" t="str">
        <f>IF(I138=0,"",I134/I138*100)</f>
        <v/>
      </c>
    </row>
    <row r="135" spans="1:10" ht="25.5" customHeight="1" x14ac:dyDescent="0.2">
      <c r="A135" s="127"/>
      <c r="B135" s="132" t="s">
        <v>138</v>
      </c>
      <c r="C135" s="202" t="s">
        <v>139</v>
      </c>
      <c r="D135" s="203"/>
      <c r="E135" s="203"/>
      <c r="F135" s="137" t="s">
        <v>140</v>
      </c>
      <c r="G135" s="138"/>
      <c r="H135" s="138"/>
      <c r="I135" s="138">
        <f>'01 01B Pol'!G385</f>
        <v>0</v>
      </c>
      <c r="J135" s="135" t="str">
        <f>IF(I138=0,"",I135/I138*100)</f>
        <v/>
      </c>
    </row>
    <row r="136" spans="1:10" ht="25.5" customHeight="1" x14ac:dyDescent="0.2">
      <c r="A136" s="127"/>
      <c r="B136" s="132" t="s">
        <v>141</v>
      </c>
      <c r="C136" s="202" t="s">
        <v>27</v>
      </c>
      <c r="D136" s="203"/>
      <c r="E136" s="203"/>
      <c r="F136" s="137" t="s">
        <v>141</v>
      </c>
      <c r="G136" s="138"/>
      <c r="H136" s="138"/>
      <c r="I136" s="138">
        <f>'00 00B Naklady'!G8</f>
        <v>0</v>
      </c>
      <c r="J136" s="135" t="str">
        <f>IF(I138=0,"",I136/I138*100)</f>
        <v/>
      </c>
    </row>
    <row r="137" spans="1:10" ht="25.5" customHeight="1" x14ac:dyDescent="0.2">
      <c r="A137" s="127"/>
      <c r="B137" s="132" t="s">
        <v>142</v>
      </c>
      <c r="C137" s="202" t="s">
        <v>28</v>
      </c>
      <c r="D137" s="203"/>
      <c r="E137" s="203"/>
      <c r="F137" s="137" t="s">
        <v>142</v>
      </c>
      <c r="G137" s="138"/>
      <c r="H137" s="138"/>
      <c r="I137" s="138">
        <f>'00 00B Naklady'!G15</f>
        <v>0</v>
      </c>
      <c r="J137" s="135" t="str">
        <f>IF(I138=0,"",I137/I138*100)</f>
        <v/>
      </c>
    </row>
    <row r="138" spans="1:10" ht="25.5" customHeight="1" x14ac:dyDescent="0.2">
      <c r="A138" s="128"/>
      <c r="B138" s="133" t="s">
        <v>1</v>
      </c>
      <c r="C138" s="133"/>
      <c r="D138" s="134"/>
      <c r="E138" s="134"/>
      <c r="F138" s="139"/>
      <c r="G138" s="140"/>
      <c r="H138" s="140"/>
      <c r="I138" s="140">
        <f>SUM(I122:I137)</f>
        <v>0</v>
      </c>
      <c r="J138" s="136">
        <f>SUM(J122:J137)</f>
        <v>0</v>
      </c>
    </row>
    <row r="139" spans="1:10" x14ac:dyDescent="0.2">
      <c r="F139" s="91"/>
      <c r="G139" s="90"/>
      <c r="H139" s="91"/>
      <c r="I139" s="90"/>
      <c r="J139" s="92"/>
    </row>
    <row r="140" spans="1:10" x14ac:dyDescent="0.2">
      <c r="F140" s="91"/>
      <c r="G140" s="90"/>
      <c r="H140" s="91"/>
      <c r="I140" s="90"/>
      <c r="J140" s="92"/>
    </row>
    <row r="141" spans="1:10" x14ac:dyDescent="0.2">
      <c r="F141" s="91"/>
      <c r="G141" s="90"/>
      <c r="H141" s="91"/>
      <c r="I141" s="90"/>
      <c r="J141" s="92"/>
    </row>
  </sheetData>
  <sheetProtection algorithmName="SHA-512" hashValue="KXWpOLTO6Gl5S3eOR2afWWwJ/hwajPwJ7O+966M9WXJYHVRMH5BZRJ+X3DDny519a628Rc3p4g/LYzGRF246xQ==" saltValue="kaoPbg618FVOBiXGoLYoA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B53:J53"/>
    <mergeCell ref="B56:J56"/>
    <mergeCell ref="B57:J57"/>
    <mergeCell ref="B58:J58"/>
    <mergeCell ref="B59:J59"/>
    <mergeCell ref="B44:E44"/>
    <mergeCell ref="B46:J46"/>
    <mergeCell ref="B48:J48"/>
    <mergeCell ref="B50:J50"/>
    <mergeCell ref="B51:J51"/>
    <mergeCell ref="B68:J68"/>
    <mergeCell ref="B69:J69"/>
    <mergeCell ref="B71:J71"/>
    <mergeCell ref="B72:J72"/>
    <mergeCell ref="B74:J74"/>
    <mergeCell ref="B60:J60"/>
    <mergeCell ref="B61:J61"/>
    <mergeCell ref="B63:J63"/>
    <mergeCell ref="B65:J65"/>
    <mergeCell ref="B66:J66"/>
    <mergeCell ref="B84:J84"/>
    <mergeCell ref="B85:J85"/>
    <mergeCell ref="B86:J86"/>
    <mergeCell ref="B88:J88"/>
    <mergeCell ref="B89:J89"/>
    <mergeCell ref="B76:J76"/>
    <mergeCell ref="B77:J77"/>
    <mergeCell ref="B79:J79"/>
    <mergeCell ref="B81:J81"/>
    <mergeCell ref="B82:J82"/>
    <mergeCell ref="B103:J103"/>
    <mergeCell ref="B104:J104"/>
    <mergeCell ref="B105:J105"/>
    <mergeCell ref="B107:J107"/>
    <mergeCell ref="B109:J109"/>
    <mergeCell ref="B91:J91"/>
    <mergeCell ref="B92:J92"/>
    <mergeCell ref="B96:J96"/>
    <mergeCell ref="B98:J98"/>
    <mergeCell ref="B101:J101"/>
    <mergeCell ref="C122:E122"/>
    <mergeCell ref="C123:E123"/>
    <mergeCell ref="C124:E124"/>
    <mergeCell ref="C125:E125"/>
    <mergeCell ref="C126:E126"/>
    <mergeCell ref="B110:J110"/>
    <mergeCell ref="B112:J112"/>
    <mergeCell ref="B113:J113"/>
    <mergeCell ref="B115:J115"/>
    <mergeCell ref="B116:J116"/>
    <mergeCell ref="C137:E137"/>
    <mergeCell ref="C132:E132"/>
    <mergeCell ref="C133:E133"/>
    <mergeCell ref="C134:E134"/>
    <mergeCell ref="C135:E135"/>
    <mergeCell ref="C136:E136"/>
    <mergeCell ref="C127:E127"/>
    <mergeCell ref="C128:E128"/>
    <mergeCell ref="C129:E129"/>
    <mergeCell ref="C130:E130"/>
    <mergeCell ref="C131:E13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8" t="s">
        <v>6</v>
      </c>
      <c r="B1" s="248"/>
      <c r="C1" s="249"/>
      <c r="D1" s="248"/>
      <c r="E1" s="248"/>
      <c r="F1" s="248"/>
      <c r="G1" s="248"/>
    </row>
    <row r="2" spans="1:7" ht="24.95" customHeight="1" x14ac:dyDescent="0.2">
      <c r="A2" s="72" t="s">
        <v>7</v>
      </c>
      <c r="B2" s="71"/>
      <c r="C2" s="250"/>
      <c r="D2" s="250"/>
      <c r="E2" s="250"/>
      <c r="F2" s="250"/>
      <c r="G2" s="251"/>
    </row>
    <row r="3" spans="1:7" ht="24.95" customHeight="1" x14ac:dyDescent="0.2">
      <c r="A3" s="72" t="s">
        <v>8</v>
      </c>
      <c r="B3" s="71"/>
      <c r="C3" s="250"/>
      <c r="D3" s="250"/>
      <c r="E3" s="250"/>
      <c r="F3" s="250"/>
      <c r="G3" s="251"/>
    </row>
    <row r="4" spans="1:7" ht="24.95" customHeight="1" x14ac:dyDescent="0.2">
      <c r="A4" s="72" t="s">
        <v>9</v>
      </c>
      <c r="B4" s="71"/>
      <c r="C4" s="250"/>
      <c r="D4" s="250"/>
      <c r="E4" s="250"/>
      <c r="F4" s="250"/>
      <c r="G4" s="251"/>
    </row>
    <row r="5" spans="1:7" x14ac:dyDescent="0.2">
      <c r="B5" s="6"/>
      <c r="C5" s="7"/>
      <c r="D5" s="8"/>
    </row>
  </sheetData>
  <sheetProtection algorithmName="SHA-512" hashValue="h/dca6vGtceOupWN5D9WXwg61eDzSZY8iyK0TQLduD89yPSg7312b9r9eBAhxosUxqWLqyZjURlIyQLxNkv8nw==" saltValue="0TpUF3fSpw59ibzGZKv/8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254" t="s">
        <v>143</v>
      </c>
      <c r="B1" s="254"/>
      <c r="C1" s="254"/>
      <c r="D1" s="254"/>
      <c r="E1" s="254"/>
      <c r="F1" s="254"/>
      <c r="G1" s="254"/>
      <c r="AG1" t="s">
        <v>144</v>
      </c>
    </row>
    <row r="2" spans="1:60" ht="24.95" customHeight="1" x14ac:dyDescent="0.2">
      <c r="A2" s="143" t="s">
        <v>7</v>
      </c>
      <c r="B2" s="71" t="s">
        <v>43</v>
      </c>
      <c r="C2" s="255" t="s">
        <v>44</v>
      </c>
      <c r="D2" s="256"/>
      <c r="E2" s="256"/>
      <c r="F2" s="256"/>
      <c r="G2" s="257"/>
      <c r="AG2" t="s">
        <v>145</v>
      </c>
    </row>
    <row r="3" spans="1:60" ht="24.95" customHeight="1" x14ac:dyDescent="0.2">
      <c r="A3" s="143" t="s">
        <v>8</v>
      </c>
      <c r="B3" s="71" t="s">
        <v>56</v>
      </c>
      <c r="C3" s="255" t="s">
        <v>57</v>
      </c>
      <c r="D3" s="256"/>
      <c r="E3" s="256"/>
      <c r="F3" s="256"/>
      <c r="G3" s="257"/>
      <c r="AC3" s="89" t="s">
        <v>146</v>
      </c>
      <c r="AG3" t="s">
        <v>147</v>
      </c>
    </row>
    <row r="4" spans="1:60" ht="24.95" customHeight="1" x14ac:dyDescent="0.2">
      <c r="A4" s="144" t="s">
        <v>9</v>
      </c>
      <c r="B4" s="145" t="s">
        <v>58</v>
      </c>
      <c r="C4" s="258" t="s">
        <v>57</v>
      </c>
      <c r="D4" s="259"/>
      <c r="E4" s="259"/>
      <c r="F4" s="259"/>
      <c r="G4" s="260"/>
      <c r="AG4" t="s">
        <v>148</v>
      </c>
    </row>
    <row r="5" spans="1:60" x14ac:dyDescent="0.2">
      <c r="D5" s="142"/>
    </row>
    <row r="6" spans="1:60" ht="38.25" x14ac:dyDescent="0.2">
      <c r="A6" s="147" t="s">
        <v>149</v>
      </c>
      <c r="B6" s="149" t="s">
        <v>150</v>
      </c>
      <c r="C6" s="149" t="s">
        <v>151</v>
      </c>
      <c r="D6" s="148" t="s">
        <v>152</v>
      </c>
      <c r="E6" s="147" t="s">
        <v>153</v>
      </c>
      <c r="F6" s="146" t="s">
        <v>154</v>
      </c>
      <c r="G6" s="147" t="s">
        <v>29</v>
      </c>
      <c r="H6" s="150" t="s">
        <v>30</v>
      </c>
      <c r="I6" s="150" t="s">
        <v>155</v>
      </c>
      <c r="J6" s="150" t="s">
        <v>31</v>
      </c>
      <c r="K6" s="150" t="s">
        <v>156</v>
      </c>
      <c r="L6" s="150" t="s">
        <v>157</v>
      </c>
      <c r="M6" s="150" t="s">
        <v>158</v>
      </c>
      <c r="N6" s="150" t="s">
        <v>159</v>
      </c>
      <c r="O6" s="150" t="s">
        <v>160</v>
      </c>
      <c r="P6" s="150" t="s">
        <v>161</v>
      </c>
      <c r="Q6" s="150" t="s">
        <v>162</v>
      </c>
      <c r="R6" s="150" t="s">
        <v>163</v>
      </c>
      <c r="S6" s="150" t="s">
        <v>164</v>
      </c>
      <c r="T6" s="150" t="s">
        <v>165</v>
      </c>
      <c r="U6" s="150" t="s">
        <v>166</v>
      </c>
      <c r="V6" s="150" t="s">
        <v>167</v>
      </c>
      <c r="W6" s="150" t="s">
        <v>168</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4" t="s">
        <v>169</v>
      </c>
      <c r="B8" s="165" t="s">
        <v>141</v>
      </c>
      <c r="C8" s="179" t="s">
        <v>27</v>
      </c>
      <c r="D8" s="166"/>
      <c r="E8" s="167"/>
      <c r="F8" s="168"/>
      <c r="G8" s="168">
        <f>SUMIF(AG9:AG14,"&lt;&gt;NOR",G9:G14)</f>
        <v>0</v>
      </c>
      <c r="H8" s="168"/>
      <c r="I8" s="168">
        <f>SUM(I9:I14)</f>
        <v>0</v>
      </c>
      <c r="J8" s="168"/>
      <c r="K8" s="168">
        <f>SUM(K9:K14)</f>
        <v>0</v>
      </c>
      <c r="L8" s="168"/>
      <c r="M8" s="168">
        <f>SUM(M9:M14)</f>
        <v>0</v>
      </c>
      <c r="N8" s="168"/>
      <c r="O8" s="168">
        <f>SUM(O9:O14)</f>
        <v>0</v>
      </c>
      <c r="P8" s="168"/>
      <c r="Q8" s="168">
        <f>SUM(Q9:Q14)</f>
        <v>0</v>
      </c>
      <c r="R8" s="168"/>
      <c r="S8" s="168"/>
      <c r="T8" s="169"/>
      <c r="U8" s="163"/>
      <c r="V8" s="163">
        <f>SUM(V9:V14)</f>
        <v>0</v>
      </c>
      <c r="W8" s="163"/>
      <c r="AG8" t="s">
        <v>170</v>
      </c>
    </row>
    <row r="9" spans="1:60" outlineLevel="1" x14ac:dyDescent="0.2">
      <c r="A9" s="170">
        <v>1</v>
      </c>
      <c r="B9" s="171" t="s">
        <v>171</v>
      </c>
      <c r="C9" s="180" t="s">
        <v>172</v>
      </c>
      <c r="D9" s="172" t="s">
        <v>173</v>
      </c>
      <c r="E9" s="173">
        <v>1</v>
      </c>
      <c r="F9" s="174"/>
      <c r="G9" s="175">
        <f>ROUND(E9*F9,2)</f>
        <v>0</v>
      </c>
      <c r="H9" s="174"/>
      <c r="I9" s="175">
        <f>ROUND(E9*H9,2)</f>
        <v>0</v>
      </c>
      <c r="J9" s="174"/>
      <c r="K9" s="175">
        <f>ROUND(E9*J9,2)</f>
        <v>0</v>
      </c>
      <c r="L9" s="175">
        <v>21</v>
      </c>
      <c r="M9" s="175">
        <f>G9*(1+L9/100)</f>
        <v>0</v>
      </c>
      <c r="N9" s="175">
        <v>0</v>
      </c>
      <c r="O9" s="175">
        <f>ROUND(E9*N9,2)</f>
        <v>0</v>
      </c>
      <c r="P9" s="175">
        <v>0</v>
      </c>
      <c r="Q9" s="175">
        <f>ROUND(E9*P9,2)</f>
        <v>0</v>
      </c>
      <c r="R9" s="175"/>
      <c r="S9" s="175" t="s">
        <v>174</v>
      </c>
      <c r="T9" s="176" t="s">
        <v>175</v>
      </c>
      <c r="U9" s="161">
        <v>0</v>
      </c>
      <c r="V9" s="161">
        <f>ROUND(E9*U9,2)</f>
        <v>0</v>
      </c>
      <c r="W9" s="161"/>
      <c r="X9" s="151"/>
      <c r="Y9" s="151"/>
      <c r="Z9" s="151"/>
      <c r="AA9" s="151"/>
      <c r="AB9" s="151"/>
      <c r="AC9" s="151"/>
      <c r="AD9" s="151"/>
      <c r="AE9" s="151"/>
      <c r="AF9" s="151"/>
      <c r="AG9" s="151" t="s">
        <v>176</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252" t="s">
        <v>177</v>
      </c>
      <c r="D10" s="253"/>
      <c r="E10" s="253"/>
      <c r="F10" s="253"/>
      <c r="G10" s="253"/>
      <c r="H10" s="161"/>
      <c r="I10" s="161"/>
      <c r="J10" s="161"/>
      <c r="K10" s="161"/>
      <c r="L10" s="161"/>
      <c r="M10" s="161"/>
      <c r="N10" s="161"/>
      <c r="O10" s="161"/>
      <c r="P10" s="161"/>
      <c r="Q10" s="161"/>
      <c r="R10" s="161"/>
      <c r="S10" s="161"/>
      <c r="T10" s="161"/>
      <c r="U10" s="161"/>
      <c r="V10" s="161"/>
      <c r="W10" s="161"/>
      <c r="X10" s="151"/>
      <c r="Y10" s="151"/>
      <c r="Z10" s="151"/>
      <c r="AA10" s="151"/>
      <c r="AB10" s="151"/>
      <c r="AC10" s="151"/>
      <c r="AD10" s="151"/>
      <c r="AE10" s="151"/>
      <c r="AF10" s="151"/>
      <c r="AG10" s="151" t="s">
        <v>178</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70">
        <v>2</v>
      </c>
      <c r="B11" s="171" t="s">
        <v>179</v>
      </c>
      <c r="C11" s="180" t="s">
        <v>180</v>
      </c>
      <c r="D11" s="172" t="s">
        <v>173</v>
      </c>
      <c r="E11" s="173">
        <v>1</v>
      </c>
      <c r="F11" s="174"/>
      <c r="G11" s="175">
        <f>ROUND(E11*F11,2)</f>
        <v>0</v>
      </c>
      <c r="H11" s="174"/>
      <c r="I11" s="175">
        <f>ROUND(E11*H11,2)</f>
        <v>0</v>
      </c>
      <c r="J11" s="174"/>
      <c r="K11" s="175">
        <f>ROUND(E11*J11,2)</f>
        <v>0</v>
      </c>
      <c r="L11" s="175">
        <v>21</v>
      </c>
      <c r="M11" s="175">
        <f>G11*(1+L11/100)</f>
        <v>0</v>
      </c>
      <c r="N11" s="175">
        <v>0</v>
      </c>
      <c r="O11" s="175">
        <f>ROUND(E11*N11,2)</f>
        <v>0</v>
      </c>
      <c r="P11" s="175">
        <v>0</v>
      </c>
      <c r="Q11" s="175">
        <f>ROUND(E11*P11,2)</f>
        <v>0</v>
      </c>
      <c r="R11" s="175"/>
      <c r="S11" s="175" t="s">
        <v>174</v>
      </c>
      <c r="T11" s="176" t="s">
        <v>175</v>
      </c>
      <c r="U11" s="161">
        <v>0</v>
      </c>
      <c r="V11" s="161">
        <f>ROUND(E11*U11,2)</f>
        <v>0</v>
      </c>
      <c r="W11" s="161"/>
      <c r="X11" s="151"/>
      <c r="Y11" s="151"/>
      <c r="Z11" s="151"/>
      <c r="AA11" s="151"/>
      <c r="AB11" s="151"/>
      <c r="AC11" s="151"/>
      <c r="AD11" s="151"/>
      <c r="AE11" s="151"/>
      <c r="AF11" s="151"/>
      <c r="AG11" s="151" t="s">
        <v>181</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33.75" outlineLevel="1" x14ac:dyDescent="0.2">
      <c r="A12" s="158"/>
      <c r="B12" s="159"/>
      <c r="C12" s="252" t="s">
        <v>182</v>
      </c>
      <c r="D12" s="253"/>
      <c r="E12" s="253"/>
      <c r="F12" s="253"/>
      <c r="G12" s="253"/>
      <c r="H12" s="161"/>
      <c r="I12" s="161"/>
      <c r="J12" s="161"/>
      <c r="K12" s="161"/>
      <c r="L12" s="161"/>
      <c r="M12" s="161"/>
      <c r="N12" s="161"/>
      <c r="O12" s="161"/>
      <c r="P12" s="161"/>
      <c r="Q12" s="161"/>
      <c r="R12" s="161"/>
      <c r="S12" s="161"/>
      <c r="T12" s="161"/>
      <c r="U12" s="161"/>
      <c r="V12" s="161"/>
      <c r="W12" s="161"/>
      <c r="X12" s="151"/>
      <c r="Y12" s="151"/>
      <c r="Z12" s="151"/>
      <c r="AA12" s="151"/>
      <c r="AB12" s="151"/>
      <c r="AC12" s="151"/>
      <c r="AD12" s="151"/>
      <c r="AE12" s="151"/>
      <c r="AF12" s="151"/>
      <c r="AG12" s="151" t="s">
        <v>178</v>
      </c>
      <c r="AH12" s="151"/>
      <c r="AI12" s="151"/>
      <c r="AJ12" s="151"/>
      <c r="AK12" s="151"/>
      <c r="AL12" s="151"/>
      <c r="AM12" s="151"/>
      <c r="AN12" s="151"/>
      <c r="AO12" s="151"/>
      <c r="AP12" s="151"/>
      <c r="AQ12" s="151"/>
      <c r="AR12" s="151"/>
      <c r="AS12" s="151"/>
      <c r="AT12" s="151"/>
      <c r="AU12" s="151"/>
      <c r="AV12" s="151"/>
      <c r="AW12" s="151"/>
      <c r="AX12" s="151"/>
      <c r="AY12" s="151"/>
      <c r="AZ12" s="151"/>
      <c r="BA12" s="177"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2" s="151"/>
      <c r="BC12" s="151"/>
      <c r="BD12" s="151"/>
      <c r="BE12" s="151"/>
      <c r="BF12" s="151"/>
      <c r="BG12" s="151"/>
      <c r="BH12" s="151"/>
    </row>
    <row r="13" spans="1:60" outlineLevel="1" x14ac:dyDescent="0.2">
      <c r="A13" s="170">
        <v>3</v>
      </c>
      <c r="B13" s="171" t="s">
        <v>183</v>
      </c>
      <c r="C13" s="180" t="s">
        <v>184</v>
      </c>
      <c r="D13" s="172" t="s">
        <v>173</v>
      </c>
      <c r="E13" s="173">
        <v>1</v>
      </c>
      <c r="F13" s="174"/>
      <c r="G13" s="175">
        <f>ROUND(E13*F13,2)</f>
        <v>0</v>
      </c>
      <c r="H13" s="174"/>
      <c r="I13" s="175">
        <f>ROUND(E13*H13,2)</f>
        <v>0</v>
      </c>
      <c r="J13" s="174"/>
      <c r="K13" s="175">
        <f>ROUND(E13*J13,2)</f>
        <v>0</v>
      </c>
      <c r="L13" s="175">
        <v>21</v>
      </c>
      <c r="M13" s="175">
        <f>G13*(1+L13/100)</f>
        <v>0</v>
      </c>
      <c r="N13" s="175">
        <v>0</v>
      </c>
      <c r="O13" s="175">
        <f>ROUND(E13*N13,2)</f>
        <v>0</v>
      </c>
      <c r="P13" s="175">
        <v>0</v>
      </c>
      <c r="Q13" s="175">
        <f>ROUND(E13*P13,2)</f>
        <v>0</v>
      </c>
      <c r="R13" s="175"/>
      <c r="S13" s="175" t="s">
        <v>174</v>
      </c>
      <c r="T13" s="176" t="s">
        <v>175</v>
      </c>
      <c r="U13" s="161">
        <v>0</v>
      </c>
      <c r="V13" s="161">
        <f>ROUND(E13*U13,2)</f>
        <v>0</v>
      </c>
      <c r="W13" s="161"/>
      <c r="X13" s="151"/>
      <c r="Y13" s="151"/>
      <c r="Z13" s="151"/>
      <c r="AA13" s="151"/>
      <c r="AB13" s="151"/>
      <c r="AC13" s="151"/>
      <c r="AD13" s="151"/>
      <c r="AE13" s="151"/>
      <c r="AF13" s="151"/>
      <c r="AG13" s="151" t="s">
        <v>176</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252" t="s">
        <v>185</v>
      </c>
      <c r="D14" s="253"/>
      <c r="E14" s="253"/>
      <c r="F14" s="253"/>
      <c r="G14" s="253"/>
      <c r="H14" s="161"/>
      <c r="I14" s="161"/>
      <c r="J14" s="161"/>
      <c r="K14" s="161"/>
      <c r="L14" s="161"/>
      <c r="M14" s="161"/>
      <c r="N14" s="161"/>
      <c r="O14" s="161"/>
      <c r="P14" s="161"/>
      <c r="Q14" s="161"/>
      <c r="R14" s="161"/>
      <c r="S14" s="161"/>
      <c r="T14" s="161"/>
      <c r="U14" s="161"/>
      <c r="V14" s="161"/>
      <c r="W14" s="161"/>
      <c r="X14" s="151"/>
      <c r="Y14" s="151"/>
      <c r="Z14" s="151"/>
      <c r="AA14" s="151"/>
      <c r="AB14" s="151"/>
      <c r="AC14" s="151"/>
      <c r="AD14" s="151"/>
      <c r="AE14" s="151"/>
      <c r="AF14" s="151"/>
      <c r="AG14" s="151" t="s">
        <v>178</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x14ac:dyDescent="0.2">
      <c r="A15" s="164" t="s">
        <v>169</v>
      </c>
      <c r="B15" s="165" t="s">
        <v>142</v>
      </c>
      <c r="C15" s="179" t="s">
        <v>28</v>
      </c>
      <c r="D15" s="166"/>
      <c r="E15" s="167"/>
      <c r="F15" s="168"/>
      <c r="G15" s="168">
        <f>SUMIF(AG16:AG19,"&lt;&gt;NOR",G16:G19)</f>
        <v>0</v>
      </c>
      <c r="H15" s="168"/>
      <c r="I15" s="168">
        <f>SUM(I16:I19)</f>
        <v>0</v>
      </c>
      <c r="J15" s="168"/>
      <c r="K15" s="168">
        <f>SUM(K16:K19)</f>
        <v>0</v>
      </c>
      <c r="L15" s="168"/>
      <c r="M15" s="168">
        <f>SUM(M16:M19)</f>
        <v>0</v>
      </c>
      <c r="N15" s="168"/>
      <c r="O15" s="168">
        <f>SUM(O16:O19)</f>
        <v>0</v>
      </c>
      <c r="P15" s="168"/>
      <c r="Q15" s="168">
        <f>SUM(Q16:Q19)</f>
        <v>0</v>
      </c>
      <c r="R15" s="168"/>
      <c r="S15" s="168"/>
      <c r="T15" s="169"/>
      <c r="U15" s="163"/>
      <c r="V15" s="163">
        <f>SUM(V16:V19)</f>
        <v>0</v>
      </c>
      <c r="W15" s="163"/>
      <c r="AG15" t="s">
        <v>170</v>
      </c>
    </row>
    <row r="16" spans="1:60" outlineLevel="1" x14ac:dyDescent="0.2">
      <c r="A16" s="170">
        <v>4</v>
      </c>
      <c r="B16" s="171" t="s">
        <v>186</v>
      </c>
      <c r="C16" s="180" t="s">
        <v>187</v>
      </c>
      <c r="D16" s="172" t="s">
        <v>173</v>
      </c>
      <c r="E16" s="173">
        <v>1</v>
      </c>
      <c r="F16" s="174"/>
      <c r="G16" s="175">
        <f>ROUND(E16*F16,2)</f>
        <v>0</v>
      </c>
      <c r="H16" s="174"/>
      <c r="I16" s="175">
        <f>ROUND(E16*H16,2)</f>
        <v>0</v>
      </c>
      <c r="J16" s="174"/>
      <c r="K16" s="175">
        <f>ROUND(E16*J16,2)</f>
        <v>0</v>
      </c>
      <c r="L16" s="175">
        <v>21</v>
      </c>
      <c r="M16" s="175">
        <f>G16*(1+L16/100)</f>
        <v>0</v>
      </c>
      <c r="N16" s="175">
        <v>0</v>
      </c>
      <c r="O16" s="175">
        <f>ROUND(E16*N16,2)</f>
        <v>0</v>
      </c>
      <c r="P16" s="175">
        <v>0</v>
      </c>
      <c r="Q16" s="175">
        <f>ROUND(E16*P16,2)</f>
        <v>0</v>
      </c>
      <c r="R16" s="175"/>
      <c r="S16" s="175" t="s">
        <v>174</v>
      </c>
      <c r="T16" s="176" t="s">
        <v>175</v>
      </c>
      <c r="U16" s="161">
        <v>0</v>
      </c>
      <c r="V16" s="161">
        <f>ROUND(E16*U16,2)</f>
        <v>0</v>
      </c>
      <c r="W16" s="161"/>
      <c r="X16" s="151"/>
      <c r="Y16" s="151"/>
      <c r="Z16" s="151"/>
      <c r="AA16" s="151"/>
      <c r="AB16" s="151"/>
      <c r="AC16" s="151"/>
      <c r="AD16" s="151"/>
      <c r="AE16" s="151"/>
      <c r="AF16" s="151"/>
      <c r="AG16" s="151" t="s">
        <v>176</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252" t="s">
        <v>188</v>
      </c>
      <c r="D17" s="253"/>
      <c r="E17" s="253"/>
      <c r="F17" s="253"/>
      <c r="G17" s="253"/>
      <c r="H17" s="161"/>
      <c r="I17" s="161"/>
      <c r="J17" s="161"/>
      <c r="K17" s="161"/>
      <c r="L17" s="161"/>
      <c r="M17" s="161"/>
      <c r="N17" s="161"/>
      <c r="O17" s="161"/>
      <c r="P17" s="161"/>
      <c r="Q17" s="161"/>
      <c r="R17" s="161"/>
      <c r="S17" s="161"/>
      <c r="T17" s="161"/>
      <c r="U17" s="161"/>
      <c r="V17" s="161"/>
      <c r="W17" s="161"/>
      <c r="X17" s="151"/>
      <c r="Y17" s="151"/>
      <c r="Z17" s="151"/>
      <c r="AA17" s="151"/>
      <c r="AB17" s="151"/>
      <c r="AC17" s="151"/>
      <c r="AD17" s="151"/>
      <c r="AE17" s="151"/>
      <c r="AF17" s="151"/>
      <c r="AG17" s="151" t="s">
        <v>178</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70">
        <v>5</v>
      </c>
      <c r="B18" s="171" t="s">
        <v>189</v>
      </c>
      <c r="C18" s="180" t="s">
        <v>190</v>
      </c>
      <c r="D18" s="172" t="s">
        <v>173</v>
      </c>
      <c r="E18" s="173">
        <v>1</v>
      </c>
      <c r="F18" s="174"/>
      <c r="G18" s="175">
        <f>ROUND(E18*F18,2)</f>
        <v>0</v>
      </c>
      <c r="H18" s="174"/>
      <c r="I18" s="175">
        <f>ROUND(E18*H18,2)</f>
        <v>0</v>
      </c>
      <c r="J18" s="174"/>
      <c r="K18" s="175">
        <f>ROUND(E18*J18,2)</f>
        <v>0</v>
      </c>
      <c r="L18" s="175">
        <v>21</v>
      </c>
      <c r="M18" s="175">
        <f>G18*(1+L18/100)</f>
        <v>0</v>
      </c>
      <c r="N18" s="175">
        <v>0</v>
      </c>
      <c r="O18" s="175">
        <f>ROUND(E18*N18,2)</f>
        <v>0</v>
      </c>
      <c r="P18" s="175">
        <v>0</v>
      </c>
      <c r="Q18" s="175">
        <f>ROUND(E18*P18,2)</f>
        <v>0</v>
      </c>
      <c r="R18" s="175"/>
      <c r="S18" s="175" t="s">
        <v>174</v>
      </c>
      <c r="T18" s="176" t="s">
        <v>175</v>
      </c>
      <c r="U18" s="161">
        <v>0</v>
      </c>
      <c r="V18" s="161">
        <f>ROUND(E18*U18,2)</f>
        <v>0</v>
      </c>
      <c r="W18" s="161"/>
      <c r="X18" s="151"/>
      <c r="Y18" s="151"/>
      <c r="Z18" s="151"/>
      <c r="AA18" s="151"/>
      <c r="AB18" s="151"/>
      <c r="AC18" s="151"/>
      <c r="AD18" s="151"/>
      <c r="AE18" s="151"/>
      <c r="AF18" s="151"/>
      <c r="AG18" s="151" t="s">
        <v>176</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252" t="s">
        <v>191</v>
      </c>
      <c r="D19" s="253"/>
      <c r="E19" s="253"/>
      <c r="F19" s="253"/>
      <c r="G19" s="253"/>
      <c r="H19" s="161"/>
      <c r="I19" s="161"/>
      <c r="J19" s="161"/>
      <c r="K19" s="161"/>
      <c r="L19" s="161"/>
      <c r="M19" s="161"/>
      <c r="N19" s="161"/>
      <c r="O19" s="161"/>
      <c r="P19" s="161"/>
      <c r="Q19" s="161"/>
      <c r="R19" s="161"/>
      <c r="S19" s="161"/>
      <c r="T19" s="161"/>
      <c r="U19" s="161"/>
      <c r="V19" s="161"/>
      <c r="W19" s="161"/>
      <c r="X19" s="151"/>
      <c r="Y19" s="151"/>
      <c r="Z19" s="151"/>
      <c r="AA19" s="151"/>
      <c r="AB19" s="151"/>
      <c r="AC19" s="151"/>
      <c r="AD19" s="151"/>
      <c r="AE19" s="151"/>
      <c r="AF19" s="151"/>
      <c r="AG19" s="151" t="s">
        <v>178</v>
      </c>
      <c r="AH19" s="151"/>
      <c r="AI19" s="151"/>
      <c r="AJ19" s="151"/>
      <c r="AK19" s="151"/>
      <c r="AL19" s="151"/>
      <c r="AM19" s="151"/>
      <c r="AN19" s="151"/>
      <c r="AO19" s="151"/>
      <c r="AP19" s="151"/>
      <c r="AQ19" s="151"/>
      <c r="AR19" s="151"/>
      <c r="AS19" s="151"/>
      <c r="AT19" s="151"/>
      <c r="AU19" s="151"/>
      <c r="AV19" s="151"/>
      <c r="AW19" s="151"/>
      <c r="AX19" s="151"/>
      <c r="AY19" s="151"/>
      <c r="AZ19" s="151"/>
      <c r="BA19" s="177" t="str">
        <f>C19</f>
        <v>Náklady zhotovitele, které vzniknou v souvislosti s povinnostmi zhotovitele při předání a převzetí díla.</v>
      </c>
      <c r="BB19" s="151"/>
      <c r="BC19" s="151"/>
      <c r="BD19" s="151"/>
      <c r="BE19" s="151"/>
      <c r="BF19" s="151"/>
      <c r="BG19" s="151"/>
      <c r="BH19" s="151"/>
    </row>
    <row r="20" spans="1:60" x14ac:dyDescent="0.2">
      <c r="A20" s="5"/>
      <c r="B20" s="6"/>
      <c r="C20" s="181"/>
      <c r="D20" s="8"/>
      <c r="E20" s="5"/>
      <c r="F20" s="5"/>
      <c r="G20" s="5"/>
      <c r="H20" s="5"/>
      <c r="I20" s="5"/>
      <c r="J20" s="5"/>
      <c r="K20" s="5"/>
      <c r="L20" s="5"/>
      <c r="M20" s="5"/>
      <c r="N20" s="5"/>
      <c r="O20" s="5"/>
      <c r="P20" s="5"/>
      <c r="Q20" s="5"/>
      <c r="R20" s="5"/>
      <c r="S20" s="5"/>
      <c r="T20" s="5"/>
      <c r="U20" s="5"/>
      <c r="V20" s="5"/>
      <c r="W20" s="5"/>
      <c r="AE20">
        <v>15</v>
      </c>
      <c r="AF20">
        <v>21</v>
      </c>
    </row>
    <row r="21" spans="1:60" x14ac:dyDescent="0.2">
      <c r="A21" s="154"/>
      <c r="B21" s="155" t="s">
        <v>29</v>
      </c>
      <c r="C21" s="182"/>
      <c r="D21" s="156"/>
      <c r="E21" s="157"/>
      <c r="F21" s="157"/>
      <c r="G21" s="178">
        <f>G8+G15</f>
        <v>0</v>
      </c>
      <c r="H21" s="5"/>
      <c r="I21" s="5"/>
      <c r="J21" s="5"/>
      <c r="K21" s="5"/>
      <c r="L21" s="5"/>
      <c r="M21" s="5"/>
      <c r="N21" s="5"/>
      <c r="O21" s="5"/>
      <c r="P21" s="5"/>
      <c r="Q21" s="5"/>
      <c r="R21" s="5"/>
      <c r="S21" s="5"/>
      <c r="T21" s="5"/>
      <c r="U21" s="5"/>
      <c r="V21" s="5"/>
      <c r="W21" s="5"/>
      <c r="AE21">
        <f>SUMIF(L7:L19,AE20,G7:G19)</f>
        <v>0</v>
      </c>
      <c r="AF21">
        <f>SUMIF(L7:L19,AF20,G7:G19)</f>
        <v>0</v>
      </c>
      <c r="AG21" t="s">
        <v>192</v>
      </c>
    </row>
    <row r="22" spans="1:60" x14ac:dyDescent="0.2">
      <c r="C22" s="183"/>
      <c r="D22" s="142"/>
      <c r="AG22" t="s">
        <v>193</v>
      </c>
    </row>
    <row r="23" spans="1:60" x14ac:dyDescent="0.2">
      <c r="D23" s="142"/>
    </row>
    <row r="24" spans="1:60" x14ac:dyDescent="0.2">
      <c r="D24" s="142"/>
    </row>
    <row r="25" spans="1:60" x14ac:dyDescent="0.2">
      <c r="D25" s="142"/>
    </row>
    <row r="26" spans="1:60" x14ac:dyDescent="0.2">
      <c r="D26" s="142"/>
    </row>
    <row r="27" spans="1:60" x14ac:dyDescent="0.2">
      <c r="D27" s="142"/>
    </row>
    <row r="28" spans="1:60" x14ac:dyDescent="0.2">
      <c r="D28" s="142"/>
    </row>
    <row r="29" spans="1:60" x14ac:dyDescent="0.2">
      <c r="D29" s="142"/>
    </row>
    <row r="30" spans="1:60" x14ac:dyDescent="0.2">
      <c r="D30" s="142"/>
    </row>
    <row r="31" spans="1:60" x14ac:dyDescent="0.2">
      <c r="D31" s="142"/>
    </row>
    <row r="32" spans="1:60" x14ac:dyDescent="0.2">
      <c r="D32" s="142"/>
    </row>
    <row r="33" spans="4:4" x14ac:dyDescent="0.2">
      <c r="D33" s="142"/>
    </row>
    <row r="34" spans="4:4" x14ac:dyDescent="0.2">
      <c r="D34" s="142"/>
    </row>
    <row r="35" spans="4:4" x14ac:dyDescent="0.2">
      <c r="D35" s="142"/>
    </row>
    <row r="36" spans="4:4" x14ac:dyDescent="0.2">
      <c r="D36" s="142"/>
    </row>
    <row r="37" spans="4:4" x14ac:dyDescent="0.2">
      <c r="D37" s="142"/>
    </row>
    <row r="38" spans="4:4" x14ac:dyDescent="0.2">
      <c r="D38" s="142"/>
    </row>
    <row r="39" spans="4:4" x14ac:dyDescent="0.2">
      <c r="D39" s="142"/>
    </row>
    <row r="40" spans="4:4" x14ac:dyDescent="0.2">
      <c r="D40" s="142"/>
    </row>
    <row r="41" spans="4:4" x14ac:dyDescent="0.2">
      <c r="D41" s="142"/>
    </row>
    <row r="42" spans="4:4" x14ac:dyDescent="0.2">
      <c r="D42" s="142"/>
    </row>
    <row r="43" spans="4:4" x14ac:dyDescent="0.2">
      <c r="D43" s="142"/>
    </row>
    <row r="44" spans="4:4" x14ac:dyDescent="0.2">
      <c r="D44" s="142"/>
    </row>
    <row r="45" spans="4:4" x14ac:dyDescent="0.2">
      <c r="D45" s="142"/>
    </row>
    <row r="46" spans="4:4" x14ac:dyDescent="0.2">
      <c r="D46" s="142"/>
    </row>
    <row r="47" spans="4:4" x14ac:dyDescent="0.2">
      <c r="D47" s="142"/>
    </row>
    <row r="48" spans="4:4" x14ac:dyDescent="0.2">
      <c r="D48" s="142"/>
    </row>
    <row r="49" spans="4:4" x14ac:dyDescent="0.2">
      <c r="D49" s="142"/>
    </row>
    <row r="50" spans="4:4" x14ac:dyDescent="0.2">
      <c r="D50" s="142"/>
    </row>
    <row r="51" spans="4:4" x14ac:dyDescent="0.2">
      <c r="D51" s="142"/>
    </row>
    <row r="52" spans="4:4" x14ac:dyDescent="0.2">
      <c r="D52" s="142"/>
    </row>
    <row r="53" spans="4:4" x14ac:dyDescent="0.2">
      <c r="D53" s="142"/>
    </row>
    <row r="54" spans="4:4" x14ac:dyDescent="0.2">
      <c r="D54" s="142"/>
    </row>
    <row r="55" spans="4:4" x14ac:dyDescent="0.2">
      <c r="D55" s="142"/>
    </row>
    <row r="56" spans="4:4" x14ac:dyDescent="0.2">
      <c r="D56" s="142"/>
    </row>
    <row r="57" spans="4:4" x14ac:dyDescent="0.2">
      <c r="D57" s="142"/>
    </row>
    <row r="58" spans="4:4" x14ac:dyDescent="0.2">
      <c r="D58" s="142"/>
    </row>
    <row r="59" spans="4:4" x14ac:dyDescent="0.2">
      <c r="D59" s="142"/>
    </row>
    <row r="60" spans="4:4" x14ac:dyDescent="0.2">
      <c r="D60" s="142"/>
    </row>
    <row r="61" spans="4:4" x14ac:dyDescent="0.2">
      <c r="D61" s="142"/>
    </row>
    <row r="62" spans="4:4" x14ac:dyDescent="0.2">
      <c r="D62" s="142"/>
    </row>
    <row r="63" spans="4:4" x14ac:dyDescent="0.2">
      <c r="D63" s="142"/>
    </row>
    <row r="64" spans="4:4" x14ac:dyDescent="0.2">
      <c r="D64" s="142"/>
    </row>
    <row r="65" spans="4:4" x14ac:dyDescent="0.2">
      <c r="D65" s="142"/>
    </row>
    <row r="66" spans="4:4" x14ac:dyDescent="0.2">
      <c r="D66" s="142"/>
    </row>
    <row r="67" spans="4:4" x14ac:dyDescent="0.2">
      <c r="D67" s="142"/>
    </row>
    <row r="68" spans="4:4" x14ac:dyDescent="0.2">
      <c r="D68" s="142"/>
    </row>
    <row r="69" spans="4:4" x14ac:dyDescent="0.2">
      <c r="D69" s="142"/>
    </row>
    <row r="70" spans="4:4" x14ac:dyDescent="0.2">
      <c r="D70" s="142"/>
    </row>
    <row r="71" spans="4:4" x14ac:dyDescent="0.2">
      <c r="D71" s="142"/>
    </row>
    <row r="72" spans="4:4" x14ac:dyDescent="0.2">
      <c r="D72" s="142"/>
    </row>
    <row r="73" spans="4:4" x14ac:dyDescent="0.2">
      <c r="D73" s="142"/>
    </row>
    <row r="74" spans="4:4" x14ac:dyDescent="0.2">
      <c r="D74" s="142"/>
    </row>
    <row r="75" spans="4:4" x14ac:dyDescent="0.2">
      <c r="D75" s="142"/>
    </row>
    <row r="76" spans="4:4" x14ac:dyDescent="0.2">
      <c r="D76" s="142"/>
    </row>
    <row r="77" spans="4:4" x14ac:dyDescent="0.2">
      <c r="D77" s="142"/>
    </row>
    <row r="78" spans="4:4" x14ac:dyDescent="0.2">
      <c r="D78" s="142"/>
    </row>
    <row r="79" spans="4:4" x14ac:dyDescent="0.2">
      <c r="D79" s="142"/>
    </row>
    <row r="80" spans="4:4" x14ac:dyDescent="0.2">
      <c r="D80" s="142"/>
    </row>
    <row r="81" spans="4:4" x14ac:dyDescent="0.2">
      <c r="D81" s="142"/>
    </row>
    <row r="82" spans="4:4" x14ac:dyDescent="0.2">
      <c r="D82" s="142"/>
    </row>
    <row r="83" spans="4:4" x14ac:dyDescent="0.2">
      <c r="D83" s="142"/>
    </row>
    <row r="84" spans="4:4" x14ac:dyDescent="0.2">
      <c r="D84" s="142"/>
    </row>
    <row r="85" spans="4:4" x14ac:dyDescent="0.2">
      <c r="D85" s="142"/>
    </row>
    <row r="86" spans="4:4" x14ac:dyDescent="0.2">
      <c r="D86" s="142"/>
    </row>
    <row r="87" spans="4:4" x14ac:dyDescent="0.2">
      <c r="D87" s="142"/>
    </row>
    <row r="88" spans="4:4" x14ac:dyDescent="0.2">
      <c r="D88" s="142"/>
    </row>
    <row r="89" spans="4:4" x14ac:dyDescent="0.2">
      <c r="D89" s="142"/>
    </row>
    <row r="90" spans="4:4" x14ac:dyDescent="0.2">
      <c r="D90" s="142"/>
    </row>
    <row r="91" spans="4:4" x14ac:dyDescent="0.2">
      <c r="D91" s="142"/>
    </row>
    <row r="92" spans="4:4" x14ac:dyDescent="0.2">
      <c r="D92" s="142"/>
    </row>
    <row r="93" spans="4:4" x14ac:dyDescent="0.2">
      <c r="D93" s="142"/>
    </row>
    <row r="94" spans="4:4" x14ac:dyDescent="0.2">
      <c r="D94" s="142"/>
    </row>
    <row r="95" spans="4:4" x14ac:dyDescent="0.2">
      <c r="D95" s="142"/>
    </row>
    <row r="96" spans="4:4" x14ac:dyDescent="0.2">
      <c r="D96" s="142"/>
    </row>
    <row r="97" spans="4:4" x14ac:dyDescent="0.2">
      <c r="D97" s="142"/>
    </row>
    <row r="98" spans="4:4" x14ac:dyDescent="0.2">
      <c r="D98" s="142"/>
    </row>
    <row r="99" spans="4:4" x14ac:dyDescent="0.2">
      <c r="D99" s="142"/>
    </row>
    <row r="100" spans="4:4" x14ac:dyDescent="0.2">
      <c r="D100" s="142"/>
    </row>
    <row r="101" spans="4:4" x14ac:dyDescent="0.2">
      <c r="D101" s="142"/>
    </row>
    <row r="102" spans="4:4" x14ac:dyDescent="0.2">
      <c r="D102" s="142"/>
    </row>
    <row r="103" spans="4:4" x14ac:dyDescent="0.2">
      <c r="D103" s="142"/>
    </row>
    <row r="104" spans="4:4" x14ac:dyDescent="0.2">
      <c r="D104" s="142"/>
    </row>
    <row r="105" spans="4:4" x14ac:dyDescent="0.2">
      <c r="D105" s="142"/>
    </row>
    <row r="106" spans="4:4" x14ac:dyDescent="0.2">
      <c r="D106" s="142"/>
    </row>
    <row r="107" spans="4:4" x14ac:dyDescent="0.2">
      <c r="D107" s="142"/>
    </row>
    <row r="108" spans="4:4" x14ac:dyDescent="0.2">
      <c r="D108" s="142"/>
    </row>
    <row r="109" spans="4:4" x14ac:dyDescent="0.2">
      <c r="D109" s="142"/>
    </row>
    <row r="110" spans="4:4" x14ac:dyDescent="0.2">
      <c r="D110" s="142"/>
    </row>
    <row r="111" spans="4:4" x14ac:dyDescent="0.2">
      <c r="D111" s="142"/>
    </row>
    <row r="112" spans="4:4" x14ac:dyDescent="0.2">
      <c r="D112" s="142"/>
    </row>
    <row r="113" spans="4:4" x14ac:dyDescent="0.2">
      <c r="D113" s="142"/>
    </row>
    <row r="114" spans="4:4" x14ac:dyDescent="0.2">
      <c r="D114" s="142"/>
    </row>
    <row r="115" spans="4:4" x14ac:dyDescent="0.2">
      <c r="D115" s="142"/>
    </row>
    <row r="116" spans="4:4" x14ac:dyDescent="0.2">
      <c r="D116" s="142"/>
    </row>
    <row r="117" spans="4:4" x14ac:dyDescent="0.2">
      <c r="D117" s="142"/>
    </row>
    <row r="118" spans="4:4" x14ac:dyDescent="0.2">
      <c r="D118" s="142"/>
    </row>
    <row r="119" spans="4:4" x14ac:dyDescent="0.2">
      <c r="D119" s="142"/>
    </row>
    <row r="120" spans="4:4" x14ac:dyDescent="0.2">
      <c r="D120" s="142"/>
    </row>
    <row r="121" spans="4:4" x14ac:dyDescent="0.2">
      <c r="D121" s="142"/>
    </row>
    <row r="122" spans="4:4" x14ac:dyDescent="0.2">
      <c r="D122" s="142"/>
    </row>
    <row r="123" spans="4:4" x14ac:dyDescent="0.2">
      <c r="D123" s="142"/>
    </row>
    <row r="124" spans="4:4" x14ac:dyDescent="0.2">
      <c r="D124" s="142"/>
    </row>
    <row r="125" spans="4:4" x14ac:dyDescent="0.2">
      <c r="D125" s="142"/>
    </row>
    <row r="126" spans="4:4" x14ac:dyDescent="0.2">
      <c r="D126" s="142"/>
    </row>
    <row r="127" spans="4:4" x14ac:dyDescent="0.2">
      <c r="D127" s="142"/>
    </row>
    <row r="128" spans="4:4" x14ac:dyDescent="0.2">
      <c r="D128" s="142"/>
    </row>
    <row r="129" spans="4:4" x14ac:dyDescent="0.2">
      <c r="D129" s="142"/>
    </row>
    <row r="130" spans="4:4" x14ac:dyDescent="0.2">
      <c r="D130" s="142"/>
    </row>
    <row r="131" spans="4:4" x14ac:dyDescent="0.2">
      <c r="D131" s="142"/>
    </row>
    <row r="132" spans="4:4" x14ac:dyDescent="0.2">
      <c r="D132" s="142"/>
    </row>
    <row r="133" spans="4:4" x14ac:dyDescent="0.2">
      <c r="D133" s="142"/>
    </row>
    <row r="134" spans="4:4" x14ac:dyDescent="0.2">
      <c r="D134" s="142"/>
    </row>
    <row r="135" spans="4:4" x14ac:dyDescent="0.2">
      <c r="D135" s="142"/>
    </row>
    <row r="136" spans="4:4" x14ac:dyDescent="0.2">
      <c r="D136" s="142"/>
    </row>
    <row r="137" spans="4:4" x14ac:dyDescent="0.2">
      <c r="D137" s="142"/>
    </row>
    <row r="138" spans="4:4" x14ac:dyDescent="0.2">
      <c r="D138" s="142"/>
    </row>
    <row r="139" spans="4:4" x14ac:dyDescent="0.2">
      <c r="D139" s="142"/>
    </row>
    <row r="140" spans="4:4" x14ac:dyDescent="0.2">
      <c r="D140" s="142"/>
    </row>
    <row r="141" spans="4:4" x14ac:dyDescent="0.2">
      <c r="D141" s="142"/>
    </row>
    <row r="142" spans="4:4" x14ac:dyDescent="0.2">
      <c r="D142" s="142"/>
    </row>
    <row r="143" spans="4:4" x14ac:dyDescent="0.2">
      <c r="D143" s="142"/>
    </row>
    <row r="144" spans="4:4"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MOWPXVCklDKllwbTzFs07wlUEU6ueRCZn6Lx3toTDUKmcu+QY4Xx5cEQRNvlHz3i7FXe//MRxKMdXT7eZNEZig==" saltValue="uMmA13BHjSPhASzzDLL41g=="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254" t="s">
        <v>194</v>
      </c>
      <c r="B1" s="254"/>
      <c r="C1" s="254"/>
      <c r="D1" s="254"/>
      <c r="E1" s="254"/>
      <c r="F1" s="254"/>
      <c r="G1" s="254"/>
      <c r="AG1" t="s">
        <v>144</v>
      </c>
    </row>
    <row r="2" spans="1:60" ht="24.95" customHeight="1" x14ac:dyDescent="0.2">
      <c r="A2" s="143" t="s">
        <v>7</v>
      </c>
      <c r="B2" s="71" t="s">
        <v>43</v>
      </c>
      <c r="C2" s="255" t="s">
        <v>44</v>
      </c>
      <c r="D2" s="256"/>
      <c r="E2" s="256"/>
      <c r="F2" s="256"/>
      <c r="G2" s="257"/>
      <c r="AG2" t="s">
        <v>145</v>
      </c>
    </row>
    <row r="3" spans="1:60" ht="24.95" customHeight="1" x14ac:dyDescent="0.2">
      <c r="A3" s="143" t="s">
        <v>8</v>
      </c>
      <c r="B3" s="71" t="s">
        <v>59</v>
      </c>
      <c r="C3" s="255" t="s">
        <v>60</v>
      </c>
      <c r="D3" s="256"/>
      <c r="E3" s="256"/>
      <c r="F3" s="256"/>
      <c r="G3" s="257"/>
      <c r="AC3" s="89" t="s">
        <v>145</v>
      </c>
      <c r="AG3" t="s">
        <v>147</v>
      </c>
    </row>
    <row r="4" spans="1:60" ht="24.95" customHeight="1" x14ac:dyDescent="0.2">
      <c r="A4" s="144" t="s">
        <v>9</v>
      </c>
      <c r="B4" s="145" t="s">
        <v>61</v>
      </c>
      <c r="C4" s="258" t="s">
        <v>62</v>
      </c>
      <c r="D4" s="259"/>
      <c r="E4" s="259"/>
      <c r="F4" s="259"/>
      <c r="G4" s="260"/>
      <c r="AG4" t="s">
        <v>148</v>
      </c>
    </row>
    <row r="5" spans="1:60" x14ac:dyDescent="0.2">
      <c r="D5" s="142"/>
    </row>
    <row r="6" spans="1:60" ht="38.25" x14ac:dyDescent="0.2">
      <c r="A6" s="147" t="s">
        <v>149</v>
      </c>
      <c r="B6" s="149" t="s">
        <v>150</v>
      </c>
      <c r="C6" s="149" t="s">
        <v>151</v>
      </c>
      <c r="D6" s="148" t="s">
        <v>152</v>
      </c>
      <c r="E6" s="147" t="s">
        <v>153</v>
      </c>
      <c r="F6" s="146" t="s">
        <v>154</v>
      </c>
      <c r="G6" s="147" t="s">
        <v>29</v>
      </c>
      <c r="H6" s="150" t="s">
        <v>30</v>
      </c>
      <c r="I6" s="150" t="s">
        <v>155</v>
      </c>
      <c r="J6" s="150" t="s">
        <v>31</v>
      </c>
      <c r="K6" s="150" t="s">
        <v>156</v>
      </c>
      <c r="L6" s="150" t="s">
        <v>157</v>
      </c>
      <c r="M6" s="150" t="s">
        <v>158</v>
      </c>
      <c r="N6" s="150" t="s">
        <v>159</v>
      </c>
      <c r="O6" s="150" t="s">
        <v>160</v>
      </c>
      <c r="P6" s="150" t="s">
        <v>161</v>
      </c>
      <c r="Q6" s="150" t="s">
        <v>162</v>
      </c>
      <c r="R6" s="150" t="s">
        <v>163</v>
      </c>
      <c r="S6" s="150" t="s">
        <v>164</v>
      </c>
      <c r="T6" s="150" t="s">
        <v>165</v>
      </c>
      <c r="U6" s="150" t="s">
        <v>166</v>
      </c>
      <c r="V6" s="150" t="s">
        <v>167</v>
      </c>
      <c r="W6" s="150" t="s">
        <v>168</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4" t="s">
        <v>169</v>
      </c>
      <c r="B8" s="165" t="s">
        <v>112</v>
      </c>
      <c r="C8" s="179" t="s">
        <v>113</v>
      </c>
      <c r="D8" s="166"/>
      <c r="E8" s="167"/>
      <c r="F8" s="168"/>
      <c r="G8" s="168">
        <f>SUMIF(AG9:AG46,"&lt;&gt;NOR",G9:G46)</f>
        <v>0</v>
      </c>
      <c r="H8" s="168"/>
      <c r="I8" s="168">
        <f>SUM(I9:I46)</f>
        <v>0</v>
      </c>
      <c r="J8" s="168"/>
      <c r="K8" s="168">
        <f>SUM(K9:K46)</f>
        <v>0</v>
      </c>
      <c r="L8" s="168"/>
      <c r="M8" s="168">
        <f>SUM(M9:M46)</f>
        <v>0</v>
      </c>
      <c r="N8" s="168"/>
      <c r="O8" s="168">
        <f>SUM(O9:O46)</f>
        <v>0.91999999999999993</v>
      </c>
      <c r="P8" s="168"/>
      <c r="Q8" s="168">
        <f>SUM(Q9:Q46)</f>
        <v>0</v>
      </c>
      <c r="R8" s="168"/>
      <c r="S8" s="168"/>
      <c r="T8" s="169"/>
      <c r="U8" s="163"/>
      <c r="V8" s="163">
        <f>SUM(V9:V46)</f>
        <v>36.06</v>
      </c>
      <c r="W8" s="163"/>
      <c r="AG8" t="s">
        <v>170</v>
      </c>
    </row>
    <row r="9" spans="1:60" outlineLevel="1" x14ac:dyDescent="0.2">
      <c r="A9" s="170">
        <v>1</v>
      </c>
      <c r="B9" s="171" t="s">
        <v>195</v>
      </c>
      <c r="C9" s="180" t="s">
        <v>196</v>
      </c>
      <c r="D9" s="172" t="s">
        <v>197</v>
      </c>
      <c r="E9" s="173">
        <v>46.5</v>
      </c>
      <c r="F9" s="174"/>
      <c r="G9" s="175">
        <f>ROUND(E9*F9,2)</f>
        <v>0</v>
      </c>
      <c r="H9" s="174"/>
      <c r="I9" s="175">
        <f>ROUND(E9*H9,2)</f>
        <v>0</v>
      </c>
      <c r="J9" s="174"/>
      <c r="K9" s="175">
        <f>ROUND(E9*J9,2)</f>
        <v>0</v>
      </c>
      <c r="L9" s="175">
        <v>21</v>
      </c>
      <c r="M9" s="175">
        <f>G9*(1+L9/100)</f>
        <v>0</v>
      </c>
      <c r="N9" s="175">
        <v>4.0000000000000003E-5</v>
      </c>
      <c r="O9" s="175">
        <f>ROUND(E9*N9,2)</f>
        <v>0</v>
      </c>
      <c r="P9" s="175">
        <v>0</v>
      </c>
      <c r="Q9" s="175">
        <f>ROUND(E9*P9,2)</f>
        <v>0</v>
      </c>
      <c r="R9" s="175" t="s">
        <v>198</v>
      </c>
      <c r="S9" s="175" t="s">
        <v>174</v>
      </c>
      <c r="T9" s="176" t="s">
        <v>174</v>
      </c>
      <c r="U9" s="161">
        <v>7.8000000000000014E-2</v>
      </c>
      <c r="V9" s="161">
        <f>ROUND(E9*U9,2)</f>
        <v>3.63</v>
      </c>
      <c r="W9" s="161"/>
      <c r="X9" s="151"/>
      <c r="Y9" s="151"/>
      <c r="Z9" s="151"/>
      <c r="AA9" s="151"/>
      <c r="AB9" s="151"/>
      <c r="AC9" s="151"/>
      <c r="AD9" s="151"/>
      <c r="AE9" s="151"/>
      <c r="AF9" s="151"/>
      <c r="AG9" s="151" t="s">
        <v>199</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ht="22.5" outlineLevel="1" x14ac:dyDescent="0.2">
      <c r="A10" s="158"/>
      <c r="B10" s="159"/>
      <c r="C10" s="261" t="s">
        <v>200</v>
      </c>
      <c r="D10" s="262"/>
      <c r="E10" s="262"/>
      <c r="F10" s="262"/>
      <c r="G10" s="262"/>
      <c r="H10" s="161"/>
      <c r="I10" s="161"/>
      <c r="J10" s="161"/>
      <c r="K10" s="161"/>
      <c r="L10" s="161"/>
      <c r="M10" s="161"/>
      <c r="N10" s="161"/>
      <c r="O10" s="161"/>
      <c r="P10" s="161"/>
      <c r="Q10" s="161"/>
      <c r="R10" s="161"/>
      <c r="S10" s="161"/>
      <c r="T10" s="161"/>
      <c r="U10" s="161"/>
      <c r="V10" s="161"/>
      <c r="W10" s="161"/>
      <c r="X10" s="151"/>
      <c r="Y10" s="151"/>
      <c r="Z10" s="151"/>
      <c r="AA10" s="151"/>
      <c r="AB10" s="151"/>
      <c r="AC10" s="151"/>
      <c r="AD10" s="151"/>
      <c r="AE10" s="151"/>
      <c r="AF10" s="151"/>
      <c r="AG10" s="151" t="s">
        <v>201</v>
      </c>
      <c r="AH10" s="151"/>
      <c r="AI10" s="151"/>
      <c r="AJ10" s="151"/>
      <c r="AK10" s="151"/>
      <c r="AL10" s="151"/>
      <c r="AM10" s="151"/>
      <c r="AN10" s="151"/>
      <c r="AO10" s="151"/>
      <c r="AP10" s="151"/>
      <c r="AQ10" s="151"/>
      <c r="AR10" s="151"/>
      <c r="AS10" s="151"/>
      <c r="AT10" s="151"/>
      <c r="AU10" s="151"/>
      <c r="AV10" s="151"/>
      <c r="AW10" s="151"/>
      <c r="AX10" s="151"/>
      <c r="AY10" s="151"/>
      <c r="AZ10" s="151"/>
      <c r="BA10" s="177" t="str">
        <f>C10</f>
        <v>které se zřizují před úpravami povrchu, a obalení osazených dveřních zárubní před znečištěním při úpravách povrchu nástřikem plastických maltovin včetně pozdějšího odkrytí,</v>
      </c>
      <c r="BB10" s="151"/>
      <c r="BC10" s="151"/>
      <c r="BD10" s="151"/>
      <c r="BE10" s="151"/>
      <c r="BF10" s="151"/>
      <c r="BG10" s="151"/>
      <c r="BH10" s="151"/>
    </row>
    <row r="11" spans="1:60" outlineLevel="1" x14ac:dyDescent="0.2">
      <c r="A11" s="158"/>
      <c r="B11" s="159"/>
      <c r="C11" s="196" t="s">
        <v>202</v>
      </c>
      <c r="D11" s="184"/>
      <c r="E11" s="185">
        <v>5.8911000000000007</v>
      </c>
      <c r="F11" s="161"/>
      <c r="G11" s="161"/>
      <c r="H11" s="161"/>
      <c r="I11" s="161"/>
      <c r="J11" s="161"/>
      <c r="K11" s="161"/>
      <c r="L11" s="161"/>
      <c r="M11" s="161"/>
      <c r="N11" s="161"/>
      <c r="O11" s="161"/>
      <c r="P11" s="161"/>
      <c r="Q11" s="161"/>
      <c r="R11" s="161"/>
      <c r="S11" s="161"/>
      <c r="T11" s="161"/>
      <c r="U11" s="161"/>
      <c r="V11" s="161"/>
      <c r="W11" s="161"/>
      <c r="X11" s="151"/>
      <c r="Y11" s="151"/>
      <c r="Z11" s="151"/>
      <c r="AA11" s="151"/>
      <c r="AB11" s="151"/>
      <c r="AC11" s="151"/>
      <c r="AD11" s="151"/>
      <c r="AE11" s="151"/>
      <c r="AF11" s="151"/>
      <c r="AG11" s="151" t="s">
        <v>203</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96" t="s">
        <v>204</v>
      </c>
      <c r="D12" s="184"/>
      <c r="E12" s="185">
        <v>11.782200000000001</v>
      </c>
      <c r="F12" s="161"/>
      <c r="G12" s="161"/>
      <c r="H12" s="161"/>
      <c r="I12" s="161"/>
      <c r="J12" s="161"/>
      <c r="K12" s="161"/>
      <c r="L12" s="161"/>
      <c r="M12" s="161"/>
      <c r="N12" s="161"/>
      <c r="O12" s="161"/>
      <c r="P12" s="161"/>
      <c r="Q12" s="161"/>
      <c r="R12" s="161"/>
      <c r="S12" s="161"/>
      <c r="T12" s="161"/>
      <c r="U12" s="161"/>
      <c r="V12" s="161"/>
      <c r="W12" s="161"/>
      <c r="X12" s="151"/>
      <c r="Y12" s="151"/>
      <c r="Z12" s="151"/>
      <c r="AA12" s="151"/>
      <c r="AB12" s="151"/>
      <c r="AC12" s="151"/>
      <c r="AD12" s="151"/>
      <c r="AE12" s="151"/>
      <c r="AF12" s="151"/>
      <c r="AG12" s="151" t="s">
        <v>203</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196" t="s">
        <v>205</v>
      </c>
      <c r="D13" s="184"/>
      <c r="E13" s="185">
        <v>11.782200000000001</v>
      </c>
      <c r="F13" s="161"/>
      <c r="G13" s="161"/>
      <c r="H13" s="161"/>
      <c r="I13" s="161"/>
      <c r="J13" s="161"/>
      <c r="K13" s="161"/>
      <c r="L13" s="161"/>
      <c r="M13" s="161"/>
      <c r="N13" s="161"/>
      <c r="O13" s="161"/>
      <c r="P13" s="161"/>
      <c r="Q13" s="161"/>
      <c r="R13" s="161"/>
      <c r="S13" s="161"/>
      <c r="T13" s="161"/>
      <c r="U13" s="161"/>
      <c r="V13" s="161"/>
      <c r="W13" s="161"/>
      <c r="X13" s="151"/>
      <c r="Y13" s="151"/>
      <c r="Z13" s="151"/>
      <c r="AA13" s="151"/>
      <c r="AB13" s="151"/>
      <c r="AC13" s="151"/>
      <c r="AD13" s="151"/>
      <c r="AE13" s="151"/>
      <c r="AF13" s="151"/>
      <c r="AG13" s="151" t="s">
        <v>203</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96" t="s">
        <v>206</v>
      </c>
      <c r="D14" s="184"/>
      <c r="E14" s="185">
        <v>2.16</v>
      </c>
      <c r="F14" s="161"/>
      <c r="G14" s="161"/>
      <c r="H14" s="161"/>
      <c r="I14" s="161"/>
      <c r="J14" s="161"/>
      <c r="K14" s="161"/>
      <c r="L14" s="161"/>
      <c r="M14" s="161"/>
      <c r="N14" s="161"/>
      <c r="O14" s="161"/>
      <c r="P14" s="161"/>
      <c r="Q14" s="161"/>
      <c r="R14" s="161"/>
      <c r="S14" s="161"/>
      <c r="T14" s="161"/>
      <c r="U14" s="161"/>
      <c r="V14" s="161"/>
      <c r="W14" s="161"/>
      <c r="X14" s="151"/>
      <c r="Y14" s="151"/>
      <c r="Z14" s="151"/>
      <c r="AA14" s="151"/>
      <c r="AB14" s="151"/>
      <c r="AC14" s="151"/>
      <c r="AD14" s="151"/>
      <c r="AE14" s="151"/>
      <c r="AF14" s="151"/>
      <c r="AG14" s="151" t="s">
        <v>203</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96" t="s">
        <v>207</v>
      </c>
      <c r="D15" s="184"/>
      <c r="E15" s="185">
        <v>2.5500000000000003</v>
      </c>
      <c r="F15" s="161"/>
      <c r="G15" s="161"/>
      <c r="H15" s="161"/>
      <c r="I15" s="161"/>
      <c r="J15" s="161"/>
      <c r="K15" s="161"/>
      <c r="L15" s="161"/>
      <c r="M15" s="161"/>
      <c r="N15" s="161"/>
      <c r="O15" s="161"/>
      <c r="P15" s="161"/>
      <c r="Q15" s="161"/>
      <c r="R15" s="161"/>
      <c r="S15" s="161"/>
      <c r="T15" s="161"/>
      <c r="U15" s="161"/>
      <c r="V15" s="161"/>
      <c r="W15" s="161"/>
      <c r="X15" s="151"/>
      <c r="Y15" s="151"/>
      <c r="Z15" s="151"/>
      <c r="AA15" s="151"/>
      <c r="AB15" s="151"/>
      <c r="AC15" s="151"/>
      <c r="AD15" s="151"/>
      <c r="AE15" s="151"/>
      <c r="AF15" s="151"/>
      <c r="AG15" s="151" t="s">
        <v>203</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96" t="s">
        <v>208</v>
      </c>
      <c r="D16" s="184"/>
      <c r="E16" s="185">
        <v>0.78</v>
      </c>
      <c r="F16" s="161"/>
      <c r="G16" s="161"/>
      <c r="H16" s="161"/>
      <c r="I16" s="161"/>
      <c r="J16" s="161"/>
      <c r="K16" s="161"/>
      <c r="L16" s="161"/>
      <c r="M16" s="161"/>
      <c r="N16" s="161"/>
      <c r="O16" s="161"/>
      <c r="P16" s="161"/>
      <c r="Q16" s="161"/>
      <c r="R16" s="161"/>
      <c r="S16" s="161"/>
      <c r="T16" s="161"/>
      <c r="U16" s="161"/>
      <c r="V16" s="161"/>
      <c r="W16" s="161"/>
      <c r="X16" s="151"/>
      <c r="Y16" s="151"/>
      <c r="Z16" s="151"/>
      <c r="AA16" s="151"/>
      <c r="AB16" s="151"/>
      <c r="AC16" s="151"/>
      <c r="AD16" s="151"/>
      <c r="AE16" s="151"/>
      <c r="AF16" s="151"/>
      <c r="AG16" s="151" t="s">
        <v>203</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196" t="s">
        <v>209</v>
      </c>
      <c r="D17" s="184"/>
      <c r="E17" s="185">
        <v>0.84000000000000008</v>
      </c>
      <c r="F17" s="161"/>
      <c r="G17" s="161"/>
      <c r="H17" s="161"/>
      <c r="I17" s="161"/>
      <c r="J17" s="161"/>
      <c r="K17" s="161"/>
      <c r="L17" s="161"/>
      <c r="M17" s="161"/>
      <c r="N17" s="161"/>
      <c r="O17" s="161"/>
      <c r="P17" s="161"/>
      <c r="Q17" s="161"/>
      <c r="R17" s="161"/>
      <c r="S17" s="161"/>
      <c r="T17" s="161"/>
      <c r="U17" s="161"/>
      <c r="V17" s="161"/>
      <c r="W17" s="161"/>
      <c r="X17" s="151"/>
      <c r="Y17" s="151"/>
      <c r="Z17" s="151"/>
      <c r="AA17" s="151"/>
      <c r="AB17" s="151"/>
      <c r="AC17" s="151"/>
      <c r="AD17" s="151"/>
      <c r="AE17" s="151"/>
      <c r="AF17" s="151"/>
      <c r="AG17" s="151" t="s">
        <v>203</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96" t="s">
        <v>210</v>
      </c>
      <c r="D18" s="184"/>
      <c r="E18" s="185">
        <v>1.26</v>
      </c>
      <c r="F18" s="161"/>
      <c r="G18" s="161"/>
      <c r="H18" s="161"/>
      <c r="I18" s="161"/>
      <c r="J18" s="161"/>
      <c r="K18" s="161"/>
      <c r="L18" s="161"/>
      <c r="M18" s="161"/>
      <c r="N18" s="161"/>
      <c r="O18" s="161"/>
      <c r="P18" s="161"/>
      <c r="Q18" s="161"/>
      <c r="R18" s="161"/>
      <c r="S18" s="161"/>
      <c r="T18" s="161"/>
      <c r="U18" s="161"/>
      <c r="V18" s="161"/>
      <c r="W18" s="161"/>
      <c r="X18" s="151"/>
      <c r="Y18" s="151"/>
      <c r="Z18" s="151"/>
      <c r="AA18" s="151"/>
      <c r="AB18" s="151"/>
      <c r="AC18" s="151"/>
      <c r="AD18" s="151"/>
      <c r="AE18" s="151"/>
      <c r="AF18" s="151"/>
      <c r="AG18" s="151" t="s">
        <v>203</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196" t="s">
        <v>211</v>
      </c>
      <c r="D19" s="184"/>
      <c r="E19" s="185">
        <v>4.5180000000000007</v>
      </c>
      <c r="F19" s="161"/>
      <c r="G19" s="161"/>
      <c r="H19" s="161"/>
      <c r="I19" s="161"/>
      <c r="J19" s="161"/>
      <c r="K19" s="161"/>
      <c r="L19" s="161"/>
      <c r="M19" s="161"/>
      <c r="N19" s="161"/>
      <c r="O19" s="161"/>
      <c r="P19" s="161"/>
      <c r="Q19" s="161"/>
      <c r="R19" s="161"/>
      <c r="S19" s="161"/>
      <c r="T19" s="161"/>
      <c r="U19" s="161"/>
      <c r="V19" s="161"/>
      <c r="W19" s="161"/>
      <c r="X19" s="151"/>
      <c r="Y19" s="151"/>
      <c r="Z19" s="151"/>
      <c r="AA19" s="151"/>
      <c r="AB19" s="151"/>
      <c r="AC19" s="151"/>
      <c r="AD19" s="151"/>
      <c r="AE19" s="151"/>
      <c r="AF19" s="151"/>
      <c r="AG19" s="151" t="s">
        <v>203</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96" t="s">
        <v>212</v>
      </c>
      <c r="D20" s="184"/>
      <c r="E20" s="185">
        <v>2.8865000000000003</v>
      </c>
      <c r="F20" s="161"/>
      <c r="G20" s="161"/>
      <c r="H20" s="161"/>
      <c r="I20" s="161"/>
      <c r="J20" s="161"/>
      <c r="K20" s="161"/>
      <c r="L20" s="161"/>
      <c r="M20" s="161"/>
      <c r="N20" s="161"/>
      <c r="O20" s="161"/>
      <c r="P20" s="161"/>
      <c r="Q20" s="161"/>
      <c r="R20" s="161"/>
      <c r="S20" s="161"/>
      <c r="T20" s="161"/>
      <c r="U20" s="161"/>
      <c r="V20" s="161"/>
      <c r="W20" s="161"/>
      <c r="X20" s="151"/>
      <c r="Y20" s="151"/>
      <c r="Z20" s="151"/>
      <c r="AA20" s="151"/>
      <c r="AB20" s="151"/>
      <c r="AC20" s="151"/>
      <c r="AD20" s="151"/>
      <c r="AE20" s="151"/>
      <c r="AF20" s="151"/>
      <c r="AG20" s="151" t="s">
        <v>203</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196" t="s">
        <v>213</v>
      </c>
      <c r="D21" s="184"/>
      <c r="E21" s="185">
        <v>2.0500000000000003</v>
      </c>
      <c r="F21" s="161"/>
      <c r="G21" s="161"/>
      <c r="H21" s="161"/>
      <c r="I21" s="161"/>
      <c r="J21" s="161"/>
      <c r="K21" s="161"/>
      <c r="L21" s="161"/>
      <c r="M21" s="161"/>
      <c r="N21" s="161"/>
      <c r="O21" s="161"/>
      <c r="P21" s="161"/>
      <c r="Q21" s="161"/>
      <c r="R21" s="161"/>
      <c r="S21" s="161"/>
      <c r="T21" s="161"/>
      <c r="U21" s="161"/>
      <c r="V21" s="161"/>
      <c r="W21" s="161"/>
      <c r="X21" s="151"/>
      <c r="Y21" s="151"/>
      <c r="Z21" s="151"/>
      <c r="AA21" s="151"/>
      <c r="AB21" s="151"/>
      <c r="AC21" s="151"/>
      <c r="AD21" s="151"/>
      <c r="AE21" s="151"/>
      <c r="AF21" s="151"/>
      <c r="AG21" s="151" t="s">
        <v>203</v>
      </c>
      <c r="AH21" s="151">
        <v>0</v>
      </c>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70">
        <v>2</v>
      </c>
      <c r="B22" s="171" t="s">
        <v>214</v>
      </c>
      <c r="C22" s="180" t="s">
        <v>215</v>
      </c>
      <c r="D22" s="172" t="s">
        <v>216</v>
      </c>
      <c r="E22" s="173">
        <v>122.19000000000001</v>
      </c>
      <c r="F22" s="174"/>
      <c r="G22" s="175">
        <f>ROUND(E22*F22,2)</f>
        <v>0</v>
      </c>
      <c r="H22" s="174"/>
      <c r="I22" s="175">
        <f>ROUND(E22*H22,2)</f>
        <v>0</v>
      </c>
      <c r="J22" s="174"/>
      <c r="K22" s="175">
        <f>ROUND(E22*J22,2)</f>
        <v>0</v>
      </c>
      <c r="L22" s="175">
        <v>21</v>
      </c>
      <c r="M22" s="175">
        <f>G22*(1+L22/100)</f>
        <v>0</v>
      </c>
      <c r="N22" s="175">
        <v>3.7100000000000002E-3</v>
      </c>
      <c r="O22" s="175">
        <f>ROUND(E22*N22,2)</f>
        <v>0.45</v>
      </c>
      <c r="P22" s="175">
        <v>0</v>
      </c>
      <c r="Q22" s="175">
        <f>ROUND(E22*P22,2)</f>
        <v>0</v>
      </c>
      <c r="R22" s="175" t="s">
        <v>217</v>
      </c>
      <c r="S22" s="175" t="s">
        <v>174</v>
      </c>
      <c r="T22" s="176" t="s">
        <v>174</v>
      </c>
      <c r="U22" s="161">
        <v>0.18180000000000002</v>
      </c>
      <c r="V22" s="161">
        <f>ROUND(E22*U22,2)</f>
        <v>22.21</v>
      </c>
      <c r="W22" s="161"/>
      <c r="X22" s="151"/>
      <c r="Y22" s="151"/>
      <c r="Z22" s="151"/>
      <c r="AA22" s="151"/>
      <c r="AB22" s="151"/>
      <c r="AC22" s="151"/>
      <c r="AD22" s="151"/>
      <c r="AE22" s="151"/>
      <c r="AF22" s="151"/>
      <c r="AG22" s="151" t="s">
        <v>199</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96" t="s">
        <v>218</v>
      </c>
      <c r="D23" s="184"/>
      <c r="E23" s="185">
        <v>14.14</v>
      </c>
      <c r="F23" s="161"/>
      <c r="G23" s="161"/>
      <c r="H23" s="161"/>
      <c r="I23" s="161"/>
      <c r="J23" s="161"/>
      <c r="K23" s="161"/>
      <c r="L23" s="161"/>
      <c r="M23" s="161"/>
      <c r="N23" s="161"/>
      <c r="O23" s="161"/>
      <c r="P23" s="161"/>
      <c r="Q23" s="161"/>
      <c r="R23" s="161"/>
      <c r="S23" s="161"/>
      <c r="T23" s="161"/>
      <c r="U23" s="161"/>
      <c r="V23" s="161"/>
      <c r="W23" s="161"/>
      <c r="X23" s="151"/>
      <c r="Y23" s="151"/>
      <c r="Z23" s="151"/>
      <c r="AA23" s="151"/>
      <c r="AB23" s="151"/>
      <c r="AC23" s="151"/>
      <c r="AD23" s="151"/>
      <c r="AE23" s="151"/>
      <c r="AF23" s="151"/>
      <c r="AG23" s="151" t="s">
        <v>203</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96" t="s">
        <v>219</v>
      </c>
      <c r="D24" s="184"/>
      <c r="E24" s="185">
        <v>28.28</v>
      </c>
      <c r="F24" s="161"/>
      <c r="G24" s="161"/>
      <c r="H24" s="161"/>
      <c r="I24" s="161"/>
      <c r="J24" s="161"/>
      <c r="K24" s="161"/>
      <c r="L24" s="161"/>
      <c r="M24" s="161"/>
      <c r="N24" s="161"/>
      <c r="O24" s="161"/>
      <c r="P24" s="161"/>
      <c r="Q24" s="161"/>
      <c r="R24" s="161"/>
      <c r="S24" s="161"/>
      <c r="T24" s="161"/>
      <c r="U24" s="161"/>
      <c r="V24" s="161"/>
      <c r="W24" s="161"/>
      <c r="X24" s="151"/>
      <c r="Y24" s="151"/>
      <c r="Z24" s="151"/>
      <c r="AA24" s="151"/>
      <c r="AB24" s="151"/>
      <c r="AC24" s="151"/>
      <c r="AD24" s="151"/>
      <c r="AE24" s="151"/>
      <c r="AF24" s="151"/>
      <c r="AG24" s="151" t="s">
        <v>203</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196" t="s">
        <v>220</v>
      </c>
      <c r="D25" s="184"/>
      <c r="E25" s="185">
        <v>28.28</v>
      </c>
      <c r="F25" s="161"/>
      <c r="G25" s="161"/>
      <c r="H25" s="161"/>
      <c r="I25" s="161"/>
      <c r="J25" s="161"/>
      <c r="K25" s="161"/>
      <c r="L25" s="161"/>
      <c r="M25" s="161"/>
      <c r="N25" s="161"/>
      <c r="O25" s="161"/>
      <c r="P25" s="161"/>
      <c r="Q25" s="161"/>
      <c r="R25" s="161"/>
      <c r="S25" s="161"/>
      <c r="T25" s="161"/>
      <c r="U25" s="161"/>
      <c r="V25" s="161"/>
      <c r="W25" s="161"/>
      <c r="X25" s="151"/>
      <c r="Y25" s="151"/>
      <c r="Z25" s="151"/>
      <c r="AA25" s="151"/>
      <c r="AB25" s="151"/>
      <c r="AC25" s="151"/>
      <c r="AD25" s="151"/>
      <c r="AE25" s="151"/>
      <c r="AF25" s="151"/>
      <c r="AG25" s="151" t="s">
        <v>203</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96" t="s">
        <v>221</v>
      </c>
      <c r="D26" s="184"/>
      <c r="E26" s="185">
        <v>14.4</v>
      </c>
      <c r="F26" s="161"/>
      <c r="G26" s="161"/>
      <c r="H26" s="161"/>
      <c r="I26" s="161"/>
      <c r="J26" s="161"/>
      <c r="K26" s="161"/>
      <c r="L26" s="161"/>
      <c r="M26" s="161"/>
      <c r="N26" s="161"/>
      <c r="O26" s="161"/>
      <c r="P26" s="161"/>
      <c r="Q26" s="161"/>
      <c r="R26" s="161"/>
      <c r="S26" s="161"/>
      <c r="T26" s="161"/>
      <c r="U26" s="161"/>
      <c r="V26" s="161"/>
      <c r="W26" s="161"/>
      <c r="X26" s="151"/>
      <c r="Y26" s="151"/>
      <c r="Z26" s="151"/>
      <c r="AA26" s="151"/>
      <c r="AB26" s="151"/>
      <c r="AC26" s="151"/>
      <c r="AD26" s="151"/>
      <c r="AE26" s="151"/>
      <c r="AF26" s="151"/>
      <c r="AG26" s="151" t="s">
        <v>203</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96" t="s">
        <v>222</v>
      </c>
      <c r="D27" s="184"/>
      <c r="E27" s="185">
        <v>6.4</v>
      </c>
      <c r="F27" s="161"/>
      <c r="G27" s="161"/>
      <c r="H27" s="161"/>
      <c r="I27" s="161"/>
      <c r="J27" s="161"/>
      <c r="K27" s="161"/>
      <c r="L27" s="161"/>
      <c r="M27" s="161"/>
      <c r="N27" s="161"/>
      <c r="O27" s="161"/>
      <c r="P27" s="161"/>
      <c r="Q27" s="161"/>
      <c r="R27" s="161"/>
      <c r="S27" s="161"/>
      <c r="T27" s="161"/>
      <c r="U27" s="161"/>
      <c r="V27" s="161"/>
      <c r="W27" s="161"/>
      <c r="X27" s="151"/>
      <c r="Y27" s="151"/>
      <c r="Z27" s="151"/>
      <c r="AA27" s="151"/>
      <c r="AB27" s="151"/>
      <c r="AC27" s="151"/>
      <c r="AD27" s="151"/>
      <c r="AE27" s="151"/>
      <c r="AF27" s="151"/>
      <c r="AG27" s="151" t="s">
        <v>203</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96" t="s">
        <v>223</v>
      </c>
      <c r="D28" s="184"/>
      <c r="E28" s="185">
        <v>3.8000000000000003</v>
      </c>
      <c r="F28" s="161"/>
      <c r="G28" s="161"/>
      <c r="H28" s="161"/>
      <c r="I28" s="161"/>
      <c r="J28" s="161"/>
      <c r="K28" s="161"/>
      <c r="L28" s="161"/>
      <c r="M28" s="161"/>
      <c r="N28" s="161"/>
      <c r="O28" s="161"/>
      <c r="P28" s="161"/>
      <c r="Q28" s="161"/>
      <c r="R28" s="161"/>
      <c r="S28" s="161"/>
      <c r="T28" s="161"/>
      <c r="U28" s="161"/>
      <c r="V28" s="161"/>
      <c r="W28" s="161"/>
      <c r="X28" s="151"/>
      <c r="Y28" s="151"/>
      <c r="Z28" s="151"/>
      <c r="AA28" s="151"/>
      <c r="AB28" s="151"/>
      <c r="AC28" s="151"/>
      <c r="AD28" s="151"/>
      <c r="AE28" s="151"/>
      <c r="AF28" s="151"/>
      <c r="AG28" s="151" t="s">
        <v>203</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96" t="s">
        <v>224</v>
      </c>
      <c r="D29" s="184"/>
      <c r="E29" s="185">
        <v>3.8000000000000003</v>
      </c>
      <c r="F29" s="161"/>
      <c r="G29" s="161"/>
      <c r="H29" s="161"/>
      <c r="I29" s="161"/>
      <c r="J29" s="161"/>
      <c r="K29" s="161"/>
      <c r="L29" s="161"/>
      <c r="M29" s="161"/>
      <c r="N29" s="161"/>
      <c r="O29" s="161"/>
      <c r="P29" s="161"/>
      <c r="Q29" s="161"/>
      <c r="R29" s="161"/>
      <c r="S29" s="161"/>
      <c r="T29" s="161"/>
      <c r="U29" s="161"/>
      <c r="V29" s="161"/>
      <c r="W29" s="161"/>
      <c r="X29" s="151"/>
      <c r="Y29" s="151"/>
      <c r="Z29" s="151"/>
      <c r="AA29" s="151"/>
      <c r="AB29" s="151"/>
      <c r="AC29" s="151"/>
      <c r="AD29" s="151"/>
      <c r="AE29" s="151"/>
      <c r="AF29" s="151"/>
      <c r="AG29" s="151" t="s">
        <v>203</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96" t="s">
        <v>225</v>
      </c>
      <c r="D30" s="184"/>
      <c r="E30" s="185">
        <v>5</v>
      </c>
      <c r="F30" s="161"/>
      <c r="G30" s="161"/>
      <c r="H30" s="161"/>
      <c r="I30" s="161"/>
      <c r="J30" s="161"/>
      <c r="K30" s="161"/>
      <c r="L30" s="161"/>
      <c r="M30" s="161"/>
      <c r="N30" s="161"/>
      <c r="O30" s="161"/>
      <c r="P30" s="161"/>
      <c r="Q30" s="161"/>
      <c r="R30" s="161"/>
      <c r="S30" s="161"/>
      <c r="T30" s="161"/>
      <c r="U30" s="161"/>
      <c r="V30" s="161"/>
      <c r="W30" s="161"/>
      <c r="X30" s="151"/>
      <c r="Y30" s="151"/>
      <c r="Z30" s="151"/>
      <c r="AA30" s="151"/>
      <c r="AB30" s="151"/>
      <c r="AC30" s="151"/>
      <c r="AD30" s="151"/>
      <c r="AE30" s="151"/>
      <c r="AF30" s="151"/>
      <c r="AG30" s="151" t="s">
        <v>203</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96" t="s">
        <v>226</v>
      </c>
      <c r="D31" s="184"/>
      <c r="E31" s="185">
        <v>6.82</v>
      </c>
      <c r="F31" s="161"/>
      <c r="G31" s="161"/>
      <c r="H31" s="161"/>
      <c r="I31" s="161"/>
      <c r="J31" s="161"/>
      <c r="K31" s="161"/>
      <c r="L31" s="161"/>
      <c r="M31" s="161"/>
      <c r="N31" s="161"/>
      <c r="O31" s="161"/>
      <c r="P31" s="161"/>
      <c r="Q31" s="161"/>
      <c r="R31" s="161"/>
      <c r="S31" s="161"/>
      <c r="T31" s="161"/>
      <c r="U31" s="161"/>
      <c r="V31" s="161"/>
      <c r="W31" s="161"/>
      <c r="X31" s="151"/>
      <c r="Y31" s="151"/>
      <c r="Z31" s="151"/>
      <c r="AA31" s="151"/>
      <c r="AB31" s="151"/>
      <c r="AC31" s="151"/>
      <c r="AD31" s="151"/>
      <c r="AE31" s="151"/>
      <c r="AF31" s="151"/>
      <c r="AG31" s="151" t="s">
        <v>203</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96" t="s">
        <v>227</v>
      </c>
      <c r="D32" s="184"/>
      <c r="E32" s="185">
        <v>6.1700000000000008</v>
      </c>
      <c r="F32" s="161"/>
      <c r="G32" s="161"/>
      <c r="H32" s="161"/>
      <c r="I32" s="161"/>
      <c r="J32" s="161"/>
      <c r="K32" s="161"/>
      <c r="L32" s="161"/>
      <c r="M32" s="161"/>
      <c r="N32" s="161"/>
      <c r="O32" s="161"/>
      <c r="P32" s="161"/>
      <c r="Q32" s="161"/>
      <c r="R32" s="161"/>
      <c r="S32" s="161"/>
      <c r="T32" s="161"/>
      <c r="U32" s="161"/>
      <c r="V32" s="161"/>
      <c r="W32" s="161"/>
      <c r="X32" s="151"/>
      <c r="Y32" s="151"/>
      <c r="Z32" s="151"/>
      <c r="AA32" s="151"/>
      <c r="AB32" s="151"/>
      <c r="AC32" s="151"/>
      <c r="AD32" s="151"/>
      <c r="AE32" s="151"/>
      <c r="AF32" s="151"/>
      <c r="AG32" s="151" t="s">
        <v>203</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96" t="s">
        <v>228</v>
      </c>
      <c r="D33" s="184"/>
      <c r="E33" s="185">
        <v>5.1000000000000005</v>
      </c>
      <c r="F33" s="161"/>
      <c r="G33" s="161"/>
      <c r="H33" s="161"/>
      <c r="I33" s="161"/>
      <c r="J33" s="161"/>
      <c r="K33" s="161"/>
      <c r="L33" s="161"/>
      <c r="M33" s="161"/>
      <c r="N33" s="161"/>
      <c r="O33" s="161"/>
      <c r="P33" s="161"/>
      <c r="Q33" s="161"/>
      <c r="R33" s="161"/>
      <c r="S33" s="161"/>
      <c r="T33" s="161"/>
      <c r="U33" s="161"/>
      <c r="V33" s="161"/>
      <c r="W33" s="161"/>
      <c r="X33" s="151"/>
      <c r="Y33" s="151"/>
      <c r="Z33" s="151"/>
      <c r="AA33" s="151"/>
      <c r="AB33" s="151"/>
      <c r="AC33" s="151"/>
      <c r="AD33" s="151"/>
      <c r="AE33" s="151"/>
      <c r="AF33" s="151"/>
      <c r="AG33" s="151" t="s">
        <v>203</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70">
        <v>3</v>
      </c>
      <c r="B34" s="171" t="s">
        <v>229</v>
      </c>
      <c r="C34" s="180" t="s">
        <v>230</v>
      </c>
      <c r="D34" s="172" t="s">
        <v>197</v>
      </c>
      <c r="E34" s="173">
        <v>8.6840000000000011</v>
      </c>
      <c r="F34" s="174"/>
      <c r="G34" s="175">
        <f>ROUND(E34*F34,2)</f>
        <v>0</v>
      </c>
      <c r="H34" s="174"/>
      <c r="I34" s="175">
        <f>ROUND(E34*H34,2)</f>
        <v>0</v>
      </c>
      <c r="J34" s="174"/>
      <c r="K34" s="175">
        <f>ROUND(E34*J34,2)</f>
        <v>0</v>
      </c>
      <c r="L34" s="175">
        <v>21</v>
      </c>
      <c r="M34" s="175">
        <f>G34*(1+L34/100)</f>
        <v>0</v>
      </c>
      <c r="N34" s="175">
        <v>5.3690000000000002E-2</v>
      </c>
      <c r="O34" s="175">
        <f>ROUND(E34*N34,2)</f>
        <v>0.47</v>
      </c>
      <c r="P34" s="175">
        <v>0</v>
      </c>
      <c r="Q34" s="175">
        <f>ROUND(E34*P34,2)</f>
        <v>0</v>
      </c>
      <c r="R34" s="175" t="s">
        <v>217</v>
      </c>
      <c r="S34" s="175" t="s">
        <v>174</v>
      </c>
      <c r="T34" s="176" t="s">
        <v>174</v>
      </c>
      <c r="U34" s="161">
        <v>1.17717</v>
      </c>
      <c r="V34" s="161">
        <f>ROUND(E34*U34,2)</f>
        <v>10.220000000000001</v>
      </c>
      <c r="W34" s="161"/>
      <c r="X34" s="151"/>
      <c r="Y34" s="151"/>
      <c r="Z34" s="151"/>
      <c r="AA34" s="151"/>
      <c r="AB34" s="151"/>
      <c r="AC34" s="151"/>
      <c r="AD34" s="151"/>
      <c r="AE34" s="151"/>
      <c r="AF34" s="151"/>
      <c r="AG34" s="151" t="s">
        <v>199</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261" t="s">
        <v>231</v>
      </c>
      <c r="D35" s="262"/>
      <c r="E35" s="262"/>
      <c r="F35" s="262"/>
      <c r="G35" s="262"/>
      <c r="H35" s="161"/>
      <c r="I35" s="161"/>
      <c r="J35" s="161"/>
      <c r="K35" s="161"/>
      <c r="L35" s="161"/>
      <c r="M35" s="161"/>
      <c r="N35" s="161"/>
      <c r="O35" s="161"/>
      <c r="P35" s="161"/>
      <c r="Q35" s="161"/>
      <c r="R35" s="161"/>
      <c r="S35" s="161"/>
      <c r="T35" s="161"/>
      <c r="U35" s="161"/>
      <c r="V35" s="161"/>
      <c r="W35" s="161"/>
      <c r="X35" s="151"/>
      <c r="Y35" s="151"/>
      <c r="Z35" s="151"/>
      <c r="AA35" s="151"/>
      <c r="AB35" s="151"/>
      <c r="AC35" s="151"/>
      <c r="AD35" s="151"/>
      <c r="AE35" s="151"/>
      <c r="AF35" s="151"/>
      <c r="AG35" s="151" t="s">
        <v>201</v>
      </c>
      <c r="AH35" s="151"/>
      <c r="AI35" s="151"/>
      <c r="AJ35" s="151"/>
      <c r="AK35" s="151"/>
      <c r="AL35" s="151"/>
      <c r="AM35" s="151"/>
      <c r="AN35" s="151"/>
      <c r="AO35" s="151"/>
      <c r="AP35" s="151"/>
      <c r="AQ35" s="151"/>
      <c r="AR35" s="151"/>
      <c r="AS35" s="151"/>
      <c r="AT35" s="151"/>
      <c r="AU35" s="151"/>
      <c r="AV35" s="151"/>
      <c r="AW35" s="151"/>
      <c r="AX35" s="151"/>
      <c r="AY35" s="151"/>
      <c r="AZ35" s="151"/>
      <c r="BA35" s="177" t="str">
        <f>C35</f>
        <v>okenního nebo dveřního, z pomocného pracovního lešení o výšce podlahy do 1900 mm a pro zatížení do 1,5 kPa,</v>
      </c>
      <c r="BB35" s="151"/>
      <c r="BC35" s="151"/>
      <c r="BD35" s="151"/>
      <c r="BE35" s="151"/>
      <c r="BF35" s="151"/>
      <c r="BG35" s="151"/>
      <c r="BH35" s="151"/>
    </row>
    <row r="36" spans="1:60" outlineLevel="1" x14ac:dyDescent="0.2">
      <c r="A36" s="158"/>
      <c r="B36" s="159"/>
      <c r="C36" s="196" t="s">
        <v>232</v>
      </c>
      <c r="D36" s="184"/>
      <c r="E36" s="185">
        <v>0.70700000000000007</v>
      </c>
      <c r="F36" s="161"/>
      <c r="G36" s="161"/>
      <c r="H36" s="161"/>
      <c r="I36" s="161"/>
      <c r="J36" s="161"/>
      <c r="K36" s="161"/>
      <c r="L36" s="161"/>
      <c r="M36" s="161"/>
      <c r="N36" s="161"/>
      <c r="O36" s="161"/>
      <c r="P36" s="161"/>
      <c r="Q36" s="161"/>
      <c r="R36" s="161"/>
      <c r="S36" s="161"/>
      <c r="T36" s="161"/>
      <c r="U36" s="161"/>
      <c r="V36" s="161"/>
      <c r="W36" s="161"/>
      <c r="X36" s="151"/>
      <c r="Y36" s="151"/>
      <c r="Z36" s="151"/>
      <c r="AA36" s="151"/>
      <c r="AB36" s="151"/>
      <c r="AC36" s="151"/>
      <c r="AD36" s="151"/>
      <c r="AE36" s="151"/>
      <c r="AF36" s="151"/>
      <c r="AG36" s="151" t="s">
        <v>203</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96" t="s">
        <v>233</v>
      </c>
      <c r="D37" s="184"/>
      <c r="E37" s="185">
        <v>1.4140000000000001</v>
      </c>
      <c r="F37" s="161"/>
      <c r="G37" s="161"/>
      <c r="H37" s="161"/>
      <c r="I37" s="161"/>
      <c r="J37" s="161"/>
      <c r="K37" s="161"/>
      <c r="L37" s="161"/>
      <c r="M37" s="161"/>
      <c r="N37" s="161"/>
      <c r="O37" s="161"/>
      <c r="P37" s="161"/>
      <c r="Q37" s="161"/>
      <c r="R37" s="161"/>
      <c r="S37" s="161"/>
      <c r="T37" s="161"/>
      <c r="U37" s="161"/>
      <c r="V37" s="161"/>
      <c r="W37" s="161"/>
      <c r="X37" s="151"/>
      <c r="Y37" s="151"/>
      <c r="Z37" s="151"/>
      <c r="AA37" s="151"/>
      <c r="AB37" s="151"/>
      <c r="AC37" s="151"/>
      <c r="AD37" s="151"/>
      <c r="AE37" s="151"/>
      <c r="AF37" s="151"/>
      <c r="AG37" s="151" t="s">
        <v>203</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96" t="s">
        <v>234</v>
      </c>
      <c r="D38" s="184"/>
      <c r="E38" s="185">
        <v>1.4140000000000001</v>
      </c>
      <c r="F38" s="161"/>
      <c r="G38" s="161"/>
      <c r="H38" s="161"/>
      <c r="I38" s="161"/>
      <c r="J38" s="161"/>
      <c r="K38" s="161"/>
      <c r="L38" s="161"/>
      <c r="M38" s="161"/>
      <c r="N38" s="161"/>
      <c r="O38" s="161"/>
      <c r="P38" s="161"/>
      <c r="Q38" s="161"/>
      <c r="R38" s="161"/>
      <c r="S38" s="161"/>
      <c r="T38" s="161"/>
      <c r="U38" s="161"/>
      <c r="V38" s="161"/>
      <c r="W38" s="161"/>
      <c r="X38" s="151"/>
      <c r="Y38" s="151"/>
      <c r="Z38" s="151"/>
      <c r="AA38" s="151"/>
      <c r="AB38" s="151"/>
      <c r="AC38" s="151"/>
      <c r="AD38" s="151"/>
      <c r="AE38" s="151"/>
      <c r="AF38" s="151"/>
      <c r="AG38" s="151" t="s">
        <v>203</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196" t="s">
        <v>235</v>
      </c>
      <c r="D39" s="184"/>
      <c r="E39" s="185">
        <v>1.4400000000000002</v>
      </c>
      <c r="F39" s="161"/>
      <c r="G39" s="161"/>
      <c r="H39" s="161"/>
      <c r="I39" s="161"/>
      <c r="J39" s="161"/>
      <c r="K39" s="161"/>
      <c r="L39" s="161"/>
      <c r="M39" s="161"/>
      <c r="N39" s="161"/>
      <c r="O39" s="161"/>
      <c r="P39" s="161"/>
      <c r="Q39" s="161"/>
      <c r="R39" s="161"/>
      <c r="S39" s="161"/>
      <c r="T39" s="161"/>
      <c r="U39" s="161"/>
      <c r="V39" s="161"/>
      <c r="W39" s="161"/>
      <c r="X39" s="151"/>
      <c r="Y39" s="151"/>
      <c r="Z39" s="151"/>
      <c r="AA39" s="151"/>
      <c r="AB39" s="151"/>
      <c r="AC39" s="151"/>
      <c r="AD39" s="151"/>
      <c r="AE39" s="151"/>
      <c r="AF39" s="151"/>
      <c r="AG39" s="151" t="s">
        <v>203</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96" t="s">
        <v>236</v>
      </c>
      <c r="D40" s="184"/>
      <c r="E40" s="185">
        <v>0.64</v>
      </c>
      <c r="F40" s="161"/>
      <c r="G40" s="161"/>
      <c r="H40" s="161"/>
      <c r="I40" s="161"/>
      <c r="J40" s="161"/>
      <c r="K40" s="161"/>
      <c r="L40" s="161"/>
      <c r="M40" s="161"/>
      <c r="N40" s="161"/>
      <c r="O40" s="161"/>
      <c r="P40" s="161"/>
      <c r="Q40" s="161"/>
      <c r="R40" s="161"/>
      <c r="S40" s="161"/>
      <c r="T40" s="161"/>
      <c r="U40" s="161"/>
      <c r="V40" s="161"/>
      <c r="W40" s="161"/>
      <c r="X40" s="151"/>
      <c r="Y40" s="151"/>
      <c r="Z40" s="151"/>
      <c r="AA40" s="151"/>
      <c r="AB40" s="151"/>
      <c r="AC40" s="151"/>
      <c r="AD40" s="151"/>
      <c r="AE40" s="151"/>
      <c r="AF40" s="151"/>
      <c r="AG40" s="151" t="s">
        <v>203</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96" t="s">
        <v>237</v>
      </c>
      <c r="D41" s="184"/>
      <c r="E41" s="185">
        <v>0.38</v>
      </c>
      <c r="F41" s="161"/>
      <c r="G41" s="161"/>
      <c r="H41" s="161"/>
      <c r="I41" s="161"/>
      <c r="J41" s="161"/>
      <c r="K41" s="161"/>
      <c r="L41" s="161"/>
      <c r="M41" s="161"/>
      <c r="N41" s="161"/>
      <c r="O41" s="161"/>
      <c r="P41" s="161"/>
      <c r="Q41" s="161"/>
      <c r="R41" s="161"/>
      <c r="S41" s="161"/>
      <c r="T41" s="161"/>
      <c r="U41" s="161"/>
      <c r="V41" s="161"/>
      <c r="W41" s="161"/>
      <c r="X41" s="151"/>
      <c r="Y41" s="151"/>
      <c r="Z41" s="151"/>
      <c r="AA41" s="151"/>
      <c r="AB41" s="151"/>
      <c r="AC41" s="151"/>
      <c r="AD41" s="151"/>
      <c r="AE41" s="151"/>
      <c r="AF41" s="151"/>
      <c r="AG41" s="151" t="s">
        <v>203</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96" t="s">
        <v>238</v>
      </c>
      <c r="D42" s="184"/>
      <c r="E42" s="185">
        <v>0.38</v>
      </c>
      <c r="F42" s="161"/>
      <c r="G42" s="161"/>
      <c r="H42" s="161"/>
      <c r="I42" s="161"/>
      <c r="J42" s="161"/>
      <c r="K42" s="161"/>
      <c r="L42" s="161"/>
      <c r="M42" s="161"/>
      <c r="N42" s="161"/>
      <c r="O42" s="161"/>
      <c r="P42" s="161"/>
      <c r="Q42" s="161"/>
      <c r="R42" s="161"/>
      <c r="S42" s="161"/>
      <c r="T42" s="161"/>
      <c r="U42" s="161"/>
      <c r="V42" s="161"/>
      <c r="W42" s="161"/>
      <c r="X42" s="151"/>
      <c r="Y42" s="151"/>
      <c r="Z42" s="151"/>
      <c r="AA42" s="151"/>
      <c r="AB42" s="151"/>
      <c r="AC42" s="151"/>
      <c r="AD42" s="151"/>
      <c r="AE42" s="151"/>
      <c r="AF42" s="151"/>
      <c r="AG42" s="151" t="s">
        <v>203</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96" t="s">
        <v>239</v>
      </c>
      <c r="D43" s="184"/>
      <c r="E43" s="185">
        <v>0.5</v>
      </c>
      <c r="F43" s="161"/>
      <c r="G43" s="161"/>
      <c r="H43" s="161"/>
      <c r="I43" s="161"/>
      <c r="J43" s="161"/>
      <c r="K43" s="161"/>
      <c r="L43" s="161"/>
      <c r="M43" s="161"/>
      <c r="N43" s="161"/>
      <c r="O43" s="161"/>
      <c r="P43" s="161"/>
      <c r="Q43" s="161"/>
      <c r="R43" s="161"/>
      <c r="S43" s="161"/>
      <c r="T43" s="161"/>
      <c r="U43" s="161"/>
      <c r="V43" s="161"/>
      <c r="W43" s="161"/>
      <c r="X43" s="151"/>
      <c r="Y43" s="151"/>
      <c r="Z43" s="151"/>
      <c r="AA43" s="151"/>
      <c r="AB43" s="151"/>
      <c r="AC43" s="151"/>
      <c r="AD43" s="151"/>
      <c r="AE43" s="151"/>
      <c r="AF43" s="151"/>
      <c r="AG43" s="151" t="s">
        <v>203</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96" t="s">
        <v>240</v>
      </c>
      <c r="D44" s="184"/>
      <c r="E44" s="185">
        <v>0.68200000000000005</v>
      </c>
      <c r="F44" s="161"/>
      <c r="G44" s="161"/>
      <c r="H44" s="161"/>
      <c r="I44" s="161"/>
      <c r="J44" s="161"/>
      <c r="K44" s="161"/>
      <c r="L44" s="161"/>
      <c r="M44" s="161"/>
      <c r="N44" s="161"/>
      <c r="O44" s="161"/>
      <c r="P44" s="161"/>
      <c r="Q44" s="161"/>
      <c r="R44" s="161"/>
      <c r="S44" s="161"/>
      <c r="T44" s="161"/>
      <c r="U44" s="161"/>
      <c r="V44" s="161"/>
      <c r="W44" s="161"/>
      <c r="X44" s="151"/>
      <c r="Y44" s="151"/>
      <c r="Z44" s="151"/>
      <c r="AA44" s="151"/>
      <c r="AB44" s="151"/>
      <c r="AC44" s="151"/>
      <c r="AD44" s="151"/>
      <c r="AE44" s="151"/>
      <c r="AF44" s="151"/>
      <c r="AG44" s="151" t="s">
        <v>203</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96" t="s">
        <v>241</v>
      </c>
      <c r="D45" s="184"/>
      <c r="E45" s="185">
        <v>0.6170000000000001</v>
      </c>
      <c r="F45" s="161"/>
      <c r="G45" s="161"/>
      <c r="H45" s="161"/>
      <c r="I45" s="161"/>
      <c r="J45" s="161"/>
      <c r="K45" s="161"/>
      <c r="L45" s="161"/>
      <c r="M45" s="161"/>
      <c r="N45" s="161"/>
      <c r="O45" s="161"/>
      <c r="P45" s="161"/>
      <c r="Q45" s="161"/>
      <c r="R45" s="161"/>
      <c r="S45" s="161"/>
      <c r="T45" s="161"/>
      <c r="U45" s="161"/>
      <c r="V45" s="161"/>
      <c r="W45" s="161"/>
      <c r="X45" s="151"/>
      <c r="Y45" s="151"/>
      <c r="Z45" s="151"/>
      <c r="AA45" s="151"/>
      <c r="AB45" s="151"/>
      <c r="AC45" s="151"/>
      <c r="AD45" s="151"/>
      <c r="AE45" s="151"/>
      <c r="AF45" s="151"/>
      <c r="AG45" s="151" t="s">
        <v>203</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196" t="s">
        <v>242</v>
      </c>
      <c r="D46" s="184"/>
      <c r="E46" s="185">
        <v>0.51</v>
      </c>
      <c r="F46" s="161"/>
      <c r="G46" s="161"/>
      <c r="H46" s="161"/>
      <c r="I46" s="161"/>
      <c r="J46" s="161"/>
      <c r="K46" s="161"/>
      <c r="L46" s="161"/>
      <c r="M46" s="161"/>
      <c r="N46" s="161"/>
      <c r="O46" s="161"/>
      <c r="P46" s="161"/>
      <c r="Q46" s="161"/>
      <c r="R46" s="161"/>
      <c r="S46" s="161"/>
      <c r="T46" s="161"/>
      <c r="U46" s="161"/>
      <c r="V46" s="161"/>
      <c r="W46" s="161"/>
      <c r="X46" s="151"/>
      <c r="Y46" s="151"/>
      <c r="Z46" s="151"/>
      <c r="AA46" s="151"/>
      <c r="AB46" s="151"/>
      <c r="AC46" s="151"/>
      <c r="AD46" s="151"/>
      <c r="AE46" s="151"/>
      <c r="AF46" s="151"/>
      <c r="AG46" s="151" t="s">
        <v>203</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x14ac:dyDescent="0.2">
      <c r="A47" s="164" t="s">
        <v>169</v>
      </c>
      <c r="B47" s="165" t="s">
        <v>114</v>
      </c>
      <c r="C47" s="179" t="s">
        <v>115</v>
      </c>
      <c r="D47" s="166"/>
      <c r="E47" s="167"/>
      <c r="F47" s="168"/>
      <c r="G47" s="168">
        <f>SUMIF(AG48:AG142,"&lt;&gt;NOR",G48:G142)</f>
        <v>0</v>
      </c>
      <c r="H47" s="168"/>
      <c r="I47" s="168">
        <f>SUM(I48:I142)</f>
        <v>0</v>
      </c>
      <c r="J47" s="168"/>
      <c r="K47" s="168">
        <f>SUM(K48:K142)</f>
        <v>0</v>
      </c>
      <c r="L47" s="168"/>
      <c r="M47" s="168">
        <f>SUM(M48:M142)</f>
        <v>0</v>
      </c>
      <c r="N47" s="168"/>
      <c r="O47" s="168">
        <f>SUM(O48:O142)</f>
        <v>10.079999999999998</v>
      </c>
      <c r="P47" s="168"/>
      <c r="Q47" s="168">
        <f>SUM(Q48:Q142)</f>
        <v>0</v>
      </c>
      <c r="R47" s="168"/>
      <c r="S47" s="168"/>
      <c r="T47" s="169"/>
      <c r="U47" s="163"/>
      <c r="V47" s="163">
        <f>SUM(V48:V142)</f>
        <v>726.63999999999987</v>
      </c>
      <c r="W47" s="163"/>
      <c r="AG47" t="s">
        <v>170</v>
      </c>
    </row>
    <row r="48" spans="1:60" outlineLevel="1" x14ac:dyDescent="0.2">
      <c r="A48" s="170">
        <v>4</v>
      </c>
      <c r="B48" s="171" t="s">
        <v>243</v>
      </c>
      <c r="C48" s="180" t="s">
        <v>244</v>
      </c>
      <c r="D48" s="172" t="s">
        <v>197</v>
      </c>
      <c r="E48" s="173">
        <v>48.553100000000001</v>
      </c>
      <c r="F48" s="174"/>
      <c r="G48" s="175">
        <f>ROUND(E48*F48,2)</f>
        <v>0</v>
      </c>
      <c r="H48" s="174"/>
      <c r="I48" s="175">
        <f>ROUND(E48*H48,2)</f>
        <v>0</v>
      </c>
      <c r="J48" s="174"/>
      <c r="K48" s="175">
        <f>ROUND(E48*J48,2)</f>
        <v>0</v>
      </c>
      <c r="L48" s="175">
        <v>21</v>
      </c>
      <c r="M48" s="175">
        <f>G48*(1+L48/100)</f>
        <v>0</v>
      </c>
      <c r="N48" s="175">
        <v>4.0000000000000003E-5</v>
      </c>
      <c r="O48" s="175">
        <f>ROUND(E48*N48,2)</f>
        <v>0</v>
      </c>
      <c r="P48" s="175">
        <v>0</v>
      </c>
      <c r="Q48" s="175">
        <f>ROUND(E48*P48,2)</f>
        <v>0</v>
      </c>
      <c r="R48" s="175" t="s">
        <v>198</v>
      </c>
      <c r="S48" s="175" t="s">
        <v>174</v>
      </c>
      <c r="T48" s="176" t="s">
        <v>174</v>
      </c>
      <c r="U48" s="161">
        <v>7.8000000000000014E-2</v>
      </c>
      <c r="V48" s="161">
        <f>ROUND(E48*U48,2)</f>
        <v>3.79</v>
      </c>
      <c r="W48" s="161"/>
      <c r="X48" s="151"/>
      <c r="Y48" s="151"/>
      <c r="Z48" s="151"/>
      <c r="AA48" s="151"/>
      <c r="AB48" s="151"/>
      <c r="AC48" s="151"/>
      <c r="AD48" s="151"/>
      <c r="AE48" s="151"/>
      <c r="AF48" s="151"/>
      <c r="AG48" s="151" t="s">
        <v>199</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ht="22.5" outlineLevel="1" x14ac:dyDescent="0.2">
      <c r="A49" s="158"/>
      <c r="B49" s="159"/>
      <c r="C49" s="261" t="s">
        <v>245</v>
      </c>
      <c r="D49" s="262"/>
      <c r="E49" s="262"/>
      <c r="F49" s="262"/>
      <c r="G49" s="262"/>
      <c r="H49" s="161"/>
      <c r="I49" s="161"/>
      <c r="J49" s="161"/>
      <c r="K49" s="161"/>
      <c r="L49" s="161"/>
      <c r="M49" s="161"/>
      <c r="N49" s="161"/>
      <c r="O49" s="161"/>
      <c r="P49" s="161"/>
      <c r="Q49" s="161"/>
      <c r="R49" s="161"/>
      <c r="S49" s="161"/>
      <c r="T49" s="161"/>
      <c r="U49" s="161"/>
      <c r="V49" s="161"/>
      <c r="W49" s="161"/>
      <c r="X49" s="151"/>
      <c r="Y49" s="151"/>
      <c r="Z49" s="151"/>
      <c r="AA49" s="151"/>
      <c r="AB49" s="151"/>
      <c r="AC49" s="151"/>
      <c r="AD49" s="151"/>
      <c r="AE49" s="151"/>
      <c r="AF49" s="151"/>
      <c r="AG49" s="151" t="s">
        <v>201</v>
      </c>
      <c r="AH49" s="151"/>
      <c r="AI49" s="151"/>
      <c r="AJ49" s="151"/>
      <c r="AK49" s="151"/>
      <c r="AL49" s="151"/>
      <c r="AM49" s="151"/>
      <c r="AN49" s="151"/>
      <c r="AO49" s="151"/>
      <c r="AP49" s="151"/>
      <c r="AQ49" s="151"/>
      <c r="AR49" s="151"/>
      <c r="AS49" s="151"/>
      <c r="AT49" s="151"/>
      <c r="AU49" s="151"/>
      <c r="AV49" s="151"/>
      <c r="AW49" s="151"/>
      <c r="AX49" s="151"/>
      <c r="AY49" s="151"/>
      <c r="AZ49" s="151"/>
      <c r="BA49" s="177" t="str">
        <f>C49</f>
        <v>s rámy a zárubněmi, zábradlí, předmětů oplechování apod., které se zřizují ještě před úpravami povrchu, před jejich znečištěním při úpravách povrchu nástřikem plastických (lepivých) maltovin</v>
      </c>
      <c r="BB49" s="151"/>
      <c r="BC49" s="151"/>
      <c r="BD49" s="151"/>
      <c r="BE49" s="151"/>
      <c r="BF49" s="151"/>
      <c r="BG49" s="151"/>
      <c r="BH49" s="151"/>
    </row>
    <row r="50" spans="1:60" outlineLevel="1" x14ac:dyDescent="0.2">
      <c r="A50" s="158"/>
      <c r="B50" s="159"/>
      <c r="C50" s="196" t="s">
        <v>246</v>
      </c>
      <c r="D50" s="184"/>
      <c r="E50" s="185">
        <v>7.98</v>
      </c>
      <c r="F50" s="161"/>
      <c r="G50" s="161"/>
      <c r="H50" s="161"/>
      <c r="I50" s="161"/>
      <c r="J50" s="161"/>
      <c r="K50" s="161"/>
      <c r="L50" s="161"/>
      <c r="M50" s="161"/>
      <c r="N50" s="161"/>
      <c r="O50" s="161"/>
      <c r="P50" s="161"/>
      <c r="Q50" s="161"/>
      <c r="R50" s="161"/>
      <c r="S50" s="161"/>
      <c r="T50" s="161"/>
      <c r="U50" s="161"/>
      <c r="V50" s="161"/>
      <c r="W50" s="161"/>
      <c r="X50" s="151"/>
      <c r="Y50" s="151"/>
      <c r="Z50" s="151"/>
      <c r="AA50" s="151"/>
      <c r="AB50" s="151"/>
      <c r="AC50" s="151"/>
      <c r="AD50" s="151"/>
      <c r="AE50" s="151"/>
      <c r="AF50" s="151"/>
      <c r="AG50" s="151" t="s">
        <v>203</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96" t="s">
        <v>247</v>
      </c>
      <c r="D51" s="184"/>
      <c r="E51" s="185">
        <v>19.583600000000001</v>
      </c>
      <c r="F51" s="161"/>
      <c r="G51" s="161"/>
      <c r="H51" s="161"/>
      <c r="I51" s="161"/>
      <c r="J51" s="161"/>
      <c r="K51" s="161"/>
      <c r="L51" s="161"/>
      <c r="M51" s="161"/>
      <c r="N51" s="161"/>
      <c r="O51" s="161"/>
      <c r="P51" s="161"/>
      <c r="Q51" s="161"/>
      <c r="R51" s="161"/>
      <c r="S51" s="161"/>
      <c r="T51" s="161"/>
      <c r="U51" s="161"/>
      <c r="V51" s="161"/>
      <c r="W51" s="161"/>
      <c r="X51" s="151"/>
      <c r="Y51" s="151"/>
      <c r="Z51" s="151"/>
      <c r="AA51" s="151"/>
      <c r="AB51" s="151"/>
      <c r="AC51" s="151"/>
      <c r="AD51" s="151"/>
      <c r="AE51" s="151"/>
      <c r="AF51" s="151"/>
      <c r="AG51" s="151" t="s">
        <v>203</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96" t="s">
        <v>248</v>
      </c>
      <c r="D52" s="184"/>
      <c r="E52" s="185">
        <v>8.0370000000000008</v>
      </c>
      <c r="F52" s="161"/>
      <c r="G52" s="161"/>
      <c r="H52" s="161"/>
      <c r="I52" s="161"/>
      <c r="J52" s="161"/>
      <c r="K52" s="161"/>
      <c r="L52" s="161"/>
      <c r="M52" s="161"/>
      <c r="N52" s="161"/>
      <c r="O52" s="161"/>
      <c r="P52" s="161"/>
      <c r="Q52" s="161"/>
      <c r="R52" s="161"/>
      <c r="S52" s="161"/>
      <c r="T52" s="161"/>
      <c r="U52" s="161"/>
      <c r="V52" s="161"/>
      <c r="W52" s="161"/>
      <c r="X52" s="151"/>
      <c r="Y52" s="151"/>
      <c r="Z52" s="151"/>
      <c r="AA52" s="151"/>
      <c r="AB52" s="151"/>
      <c r="AC52" s="151"/>
      <c r="AD52" s="151"/>
      <c r="AE52" s="151"/>
      <c r="AF52" s="151"/>
      <c r="AG52" s="151" t="s">
        <v>203</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96" t="s">
        <v>249</v>
      </c>
      <c r="D53" s="184"/>
      <c r="E53" s="185">
        <v>12.952500000000001</v>
      </c>
      <c r="F53" s="161"/>
      <c r="G53" s="161"/>
      <c r="H53" s="161"/>
      <c r="I53" s="161"/>
      <c r="J53" s="161"/>
      <c r="K53" s="161"/>
      <c r="L53" s="161"/>
      <c r="M53" s="161"/>
      <c r="N53" s="161"/>
      <c r="O53" s="161"/>
      <c r="P53" s="161"/>
      <c r="Q53" s="161"/>
      <c r="R53" s="161"/>
      <c r="S53" s="161"/>
      <c r="T53" s="161"/>
      <c r="U53" s="161"/>
      <c r="V53" s="161"/>
      <c r="W53" s="161"/>
      <c r="X53" s="151"/>
      <c r="Y53" s="151"/>
      <c r="Z53" s="151"/>
      <c r="AA53" s="151"/>
      <c r="AB53" s="151"/>
      <c r="AC53" s="151"/>
      <c r="AD53" s="151"/>
      <c r="AE53" s="151"/>
      <c r="AF53" s="151"/>
      <c r="AG53" s="151" t="s">
        <v>203</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70">
        <v>5</v>
      </c>
      <c r="B54" s="171" t="s">
        <v>250</v>
      </c>
      <c r="C54" s="180" t="s">
        <v>251</v>
      </c>
      <c r="D54" s="172" t="s">
        <v>197</v>
      </c>
      <c r="E54" s="173">
        <v>37.735210000000002</v>
      </c>
      <c r="F54" s="174"/>
      <c r="G54" s="175">
        <f>ROUND(E54*F54,2)</f>
        <v>0</v>
      </c>
      <c r="H54" s="174"/>
      <c r="I54" s="175">
        <f>ROUND(E54*H54,2)</f>
        <v>0</v>
      </c>
      <c r="J54" s="174"/>
      <c r="K54" s="175">
        <f>ROUND(E54*J54,2)</f>
        <v>0</v>
      </c>
      <c r="L54" s="175">
        <v>21</v>
      </c>
      <c r="M54" s="175">
        <f>G54*(1+L54/100)</f>
        <v>0</v>
      </c>
      <c r="N54" s="175">
        <v>8.0000000000000002E-3</v>
      </c>
      <c r="O54" s="175">
        <f>ROUND(E54*N54,2)</f>
        <v>0.3</v>
      </c>
      <c r="P54" s="175">
        <v>0</v>
      </c>
      <c r="Q54" s="175">
        <f>ROUND(E54*P54,2)</f>
        <v>0</v>
      </c>
      <c r="R54" s="175" t="s">
        <v>198</v>
      </c>
      <c r="S54" s="175" t="s">
        <v>174</v>
      </c>
      <c r="T54" s="176" t="s">
        <v>174</v>
      </c>
      <c r="U54" s="161">
        <v>0.111</v>
      </c>
      <c r="V54" s="161">
        <f>ROUND(E54*U54,2)</f>
        <v>4.1900000000000004</v>
      </c>
      <c r="W54" s="161"/>
      <c r="X54" s="151"/>
      <c r="Y54" s="151"/>
      <c r="Z54" s="151"/>
      <c r="AA54" s="151"/>
      <c r="AB54" s="151"/>
      <c r="AC54" s="151"/>
      <c r="AD54" s="151"/>
      <c r="AE54" s="151"/>
      <c r="AF54" s="151"/>
      <c r="AG54" s="151" t="s">
        <v>252</v>
      </c>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97" t="s">
        <v>253</v>
      </c>
      <c r="D55" s="186"/>
      <c r="E55" s="187"/>
      <c r="F55" s="161"/>
      <c r="G55" s="161"/>
      <c r="H55" s="161"/>
      <c r="I55" s="161"/>
      <c r="J55" s="161"/>
      <c r="K55" s="161"/>
      <c r="L55" s="161"/>
      <c r="M55" s="161"/>
      <c r="N55" s="161"/>
      <c r="O55" s="161"/>
      <c r="P55" s="161"/>
      <c r="Q55" s="161"/>
      <c r="R55" s="161"/>
      <c r="S55" s="161"/>
      <c r="T55" s="161"/>
      <c r="U55" s="161"/>
      <c r="V55" s="161"/>
      <c r="W55" s="161"/>
      <c r="X55" s="151"/>
      <c r="Y55" s="151"/>
      <c r="Z55" s="151"/>
      <c r="AA55" s="151"/>
      <c r="AB55" s="151"/>
      <c r="AC55" s="151"/>
      <c r="AD55" s="151"/>
      <c r="AE55" s="151"/>
      <c r="AF55" s="151"/>
      <c r="AG55" s="151" t="s">
        <v>203</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98" t="s">
        <v>254</v>
      </c>
      <c r="D56" s="186"/>
      <c r="E56" s="187">
        <v>83.422200000000004</v>
      </c>
      <c r="F56" s="161"/>
      <c r="G56" s="161"/>
      <c r="H56" s="161"/>
      <c r="I56" s="161"/>
      <c r="J56" s="161"/>
      <c r="K56" s="161"/>
      <c r="L56" s="161"/>
      <c r="M56" s="161"/>
      <c r="N56" s="161"/>
      <c r="O56" s="161"/>
      <c r="P56" s="161"/>
      <c r="Q56" s="161"/>
      <c r="R56" s="161"/>
      <c r="S56" s="161"/>
      <c r="T56" s="161"/>
      <c r="U56" s="161"/>
      <c r="V56" s="161"/>
      <c r="W56" s="161"/>
      <c r="X56" s="151"/>
      <c r="Y56" s="151"/>
      <c r="Z56" s="151"/>
      <c r="AA56" s="151"/>
      <c r="AB56" s="151"/>
      <c r="AC56" s="151"/>
      <c r="AD56" s="151"/>
      <c r="AE56" s="151"/>
      <c r="AF56" s="151"/>
      <c r="AG56" s="151" t="s">
        <v>203</v>
      </c>
      <c r="AH56" s="151">
        <v>2</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98" t="s">
        <v>255</v>
      </c>
      <c r="D57" s="186"/>
      <c r="E57" s="187">
        <v>152.6918</v>
      </c>
      <c r="F57" s="161"/>
      <c r="G57" s="161"/>
      <c r="H57" s="161"/>
      <c r="I57" s="161"/>
      <c r="J57" s="161"/>
      <c r="K57" s="161"/>
      <c r="L57" s="161"/>
      <c r="M57" s="161"/>
      <c r="N57" s="161"/>
      <c r="O57" s="161"/>
      <c r="P57" s="161"/>
      <c r="Q57" s="161"/>
      <c r="R57" s="161"/>
      <c r="S57" s="161"/>
      <c r="T57" s="161"/>
      <c r="U57" s="161"/>
      <c r="V57" s="161"/>
      <c r="W57" s="161"/>
      <c r="X57" s="151"/>
      <c r="Y57" s="151"/>
      <c r="Z57" s="151"/>
      <c r="AA57" s="151"/>
      <c r="AB57" s="151"/>
      <c r="AC57" s="151"/>
      <c r="AD57" s="151"/>
      <c r="AE57" s="151"/>
      <c r="AF57" s="151"/>
      <c r="AG57" s="151" t="s">
        <v>203</v>
      </c>
      <c r="AH57" s="151">
        <v>2</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98" t="s">
        <v>256</v>
      </c>
      <c r="D58" s="186"/>
      <c r="E58" s="187">
        <v>-18.883599999999998</v>
      </c>
      <c r="F58" s="161"/>
      <c r="G58" s="161"/>
      <c r="H58" s="161"/>
      <c r="I58" s="161"/>
      <c r="J58" s="161"/>
      <c r="K58" s="161"/>
      <c r="L58" s="161"/>
      <c r="M58" s="161"/>
      <c r="N58" s="161"/>
      <c r="O58" s="161"/>
      <c r="P58" s="161"/>
      <c r="Q58" s="161"/>
      <c r="R58" s="161"/>
      <c r="S58" s="161"/>
      <c r="T58" s="161"/>
      <c r="U58" s="161"/>
      <c r="V58" s="161"/>
      <c r="W58" s="161"/>
      <c r="X58" s="151"/>
      <c r="Y58" s="151"/>
      <c r="Z58" s="151"/>
      <c r="AA58" s="151"/>
      <c r="AB58" s="151"/>
      <c r="AC58" s="151"/>
      <c r="AD58" s="151"/>
      <c r="AE58" s="151"/>
      <c r="AF58" s="151"/>
      <c r="AG58" s="151" t="s">
        <v>203</v>
      </c>
      <c r="AH58" s="151">
        <v>2</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ht="33.75" outlineLevel="1" x14ac:dyDescent="0.2">
      <c r="A59" s="158"/>
      <c r="B59" s="159"/>
      <c r="C59" s="198" t="s">
        <v>257</v>
      </c>
      <c r="D59" s="186"/>
      <c r="E59" s="187">
        <v>10.3398</v>
      </c>
      <c r="F59" s="161"/>
      <c r="G59" s="161"/>
      <c r="H59" s="161"/>
      <c r="I59" s="161"/>
      <c r="J59" s="161"/>
      <c r="K59" s="161"/>
      <c r="L59" s="161"/>
      <c r="M59" s="161"/>
      <c r="N59" s="161"/>
      <c r="O59" s="161"/>
      <c r="P59" s="161"/>
      <c r="Q59" s="161"/>
      <c r="R59" s="161"/>
      <c r="S59" s="161"/>
      <c r="T59" s="161"/>
      <c r="U59" s="161"/>
      <c r="V59" s="161"/>
      <c r="W59" s="161"/>
      <c r="X59" s="151"/>
      <c r="Y59" s="151"/>
      <c r="Z59" s="151"/>
      <c r="AA59" s="151"/>
      <c r="AB59" s="151"/>
      <c r="AC59" s="151"/>
      <c r="AD59" s="151"/>
      <c r="AE59" s="151"/>
      <c r="AF59" s="151"/>
      <c r="AG59" s="151" t="s">
        <v>203</v>
      </c>
      <c r="AH59" s="151">
        <v>2</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ht="22.5" outlineLevel="1" x14ac:dyDescent="0.2">
      <c r="A60" s="158"/>
      <c r="B60" s="159"/>
      <c r="C60" s="198" t="s">
        <v>258</v>
      </c>
      <c r="D60" s="186"/>
      <c r="E60" s="187">
        <v>79.881200000000007</v>
      </c>
      <c r="F60" s="161"/>
      <c r="G60" s="161"/>
      <c r="H60" s="161"/>
      <c r="I60" s="161"/>
      <c r="J60" s="161"/>
      <c r="K60" s="161"/>
      <c r="L60" s="161"/>
      <c r="M60" s="161"/>
      <c r="N60" s="161"/>
      <c r="O60" s="161"/>
      <c r="P60" s="161"/>
      <c r="Q60" s="161"/>
      <c r="R60" s="161"/>
      <c r="S60" s="161"/>
      <c r="T60" s="161"/>
      <c r="U60" s="161"/>
      <c r="V60" s="161"/>
      <c r="W60" s="161"/>
      <c r="X60" s="151"/>
      <c r="Y60" s="151"/>
      <c r="Z60" s="151"/>
      <c r="AA60" s="151"/>
      <c r="AB60" s="151"/>
      <c r="AC60" s="151"/>
      <c r="AD60" s="151"/>
      <c r="AE60" s="151"/>
      <c r="AF60" s="151"/>
      <c r="AG60" s="151" t="s">
        <v>203</v>
      </c>
      <c r="AH60" s="151">
        <v>2</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98" t="s">
        <v>259</v>
      </c>
      <c r="D61" s="186"/>
      <c r="E61" s="187">
        <v>69.900700000000001</v>
      </c>
      <c r="F61" s="161"/>
      <c r="G61" s="161"/>
      <c r="H61" s="161"/>
      <c r="I61" s="161"/>
      <c r="J61" s="161"/>
      <c r="K61" s="161"/>
      <c r="L61" s="161"/>
      <c r="M61" s="161"/>
      <c r="N61" s="161"/>
      <c r="O61" s="161"/>
      <c r="P61" s="161"/>
      <c r="Q61" s="161"/>
      <c r="R61" s="161"/>
      <c r="S61" s="161"/>
      <c r="T61" s="161"/>
      <c r="U61" s="161"/>
      <c r="V61" s="161"/>
      <c r="W61" s="161"/>
      <c r="X61" s="151"/>
      <c r="Y61" s="151"/>
      <c r="Z61" s="151"/>
      <c r="AA61" s="151"/>
      <c r="AB61" s="151"/>
      <c r="AC61" s="151"/>
      <c r="AD61" s="151"/>
      <c r="AE61" s="151"/>
      <c r="AF61" s="151"/>
      <c r="AG61" s="151" t="s">
        <v>203</v>
      </c>
      <c r="AH61" s="151">
        <v>2</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97" t="s">
        <v>260</v>
      </c>
      <c r="D62" s="186"/>
      <c r="E62" s="187"/>
      <c r="F62" s="161"/>
      <c r="G62" s="161"/>
      <c r="H62" s="161"/>
      <c r="I62" s="161"/>
      <c r="J62" s="161"/>
      <c r="K62" s="161"/>
      <c r="L62" s="161"/>
      <c r="M62" s="161"/>
      <c r="N62" s="161"/>
      <c r="O62" s="161"/>
      <c r="P62" s="161"/>
      <c r="Q62" s="161"/>
      <c r="R62" s="161"/>
      <c r="S62" s="161"/>
      <c r="T62" s="161"/>
      <c r="U62" s="161"/>
      <c r="V62" s="161"/>
      <c r="W62" s="161"/>
      <c r="X62" s="151"/>
      <c r="Y62" s="151"/>
      <c r="Z62" s="151"/>
      <c r="AA62" s="151"/>
      <c r="AB62" s="151"/>
      <c r="AC62" s="151"/>
      <c r="AD62" s="151"/>
      <c r="AE62" s="151"/>
      <c r="AF62" s="151"/>
      <c r="AG62" s="151" t="s">
        <v>203</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96" t="s">
        <v>261</v>
      </c>
      <c r="D63" s="184"/>
      <c r="E63" s="185">
        <v>37.735210000000002</v>
      </c>
      <c r="F63" s="161"/>
      <c r="G63" s="161"/>
      <c r="H63" s="161"/>
      <c r="I63" s="161"/>
      <c r="J63" s="161"/>
      <c r="K63" s="161"/>
      <c r="L63" s="161"/>
      <c r="M63" s="161"/>
      <c r="N63" s="161"/>
      <c r="O63" s="161"/>
      <c r="P63" s="161"/>
      <c r="Q63" s="161"/>
      <c r="R63" s="161"/>
      <c r="S63" s="161"/>
      <c r="T63" s="161"/>
      <c r="U63" s="161"/>
      <c r="V63" s="161"/>
      <c r="W63" s="161"/>
      <c r="X63" s="151"/>
      <c r="Y63" s="151"/>
      <c r="Z63" s="151"/>
      <c r="AA63" s="151"/>
      <c r="AB63" s="151"/>
      <c r="AC63" s="151"/>
      <c r="AD63" s="151"/>
      <c r="AE63" s="151"/>
      <c r="AF63" s="151"/>
      <c r="AG63" s="151" t="s">
        <v>203</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70">
        <v>6</v>
      </c>
      <c r="B64" s="171" t="s">
        <v>262</v>
      </c>
      <c r="C64" s="180" t="s">
        <v>263</v>
      </c>
      <c r="D64" s="172" t="s">
        <v>197</v>
      </c>
      <c r="E64" s="173">
        <v>18.867610000000003</v>
      </c>
      <c r="F64" s="174"/>
      <c r="G64" s="175">
        <f>ROUND(E64*F64,2)</f>
        <v>0</v>
      </c>
      <c r="H64" s="174"/>
      <c r="I64" s="175">
        <f>ROUND(E64*H64,2)</f>
        <v>0</v>
      </c>
      <c r="J64" s="174"/>
      <c r="K64" s="175">
        <f>ROUND(E64*J64,2)</f>
        <v>0</v>
      </c>
      <c r="L64" s="175">
        <v>21</v>
      </c>
      <c r="M64" s="175">
        <f>G64*(1+L64/100)</f>
        <v>0</v>
      </c>
      <c r="N64" s="175">
        <v>3.5000000000000001E-3</v>
      </c>
      <c r="O64" s="175">
        <f>ROUND(E64*N64,2)</f>
        <v>7.0000000000000007E-2</v>
      </c>
      <c r="P64" s="175">
        <v>0</v>
      </c>
      <c r="Q64" s="175">
        <f>ROUND(E64*P64,2)</f>
        <v>0</v>
      </c>
      <c r="R64" s="175" t="s">
        <v>198</v>
      </c>
      <c r="S64" s="175" t="s">
        <v>174</v>
      </c>
      <c r="T64" s="176" t="s">
        <v>174</v>
      </c>
      <c r="U64" s="161">
        <v>0.30000000000000004</v>
      </c>
      <c r="V64" s="161">
        <f>ROUND(E64*U64,2)</f>
        <v>5.66</v>
      </c>
      <c r="W64" s="161"/>
      <c r="X64" s="151"/>
      <c r="Y64" s="151"/>
      <c r="Z64" s="151"/>
      <c r="AA64" s="151"/>
      <c r="AB64" s="151"/>
      <c r="AC64" s="151"/>
      <c r="AD64" s="151"/>
      <c r="AE64" s="151"/>
      <c r="AF64" s="151"/>
      <c r="AG64" s="151" t="s">
        <v>252</v>
      </c>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58"/>
      <c r="B65" s="159"/>
      <c r="C65" s="197" t="s">
        <v>253</v>
      </c>
      <c r="D65" s="186"/>
      <c r="E65" s="187"/>
      <c r="F65" s="161"/>
      <c r="G65" s="161"/>
      <c r="H65" s="161"/>
      <c r="I65" s="161"/>
      <c r="J65" s="161"/>
      <c r="K65" s="161"/>
      <c r="L65" s="161"/>
      <c r="M65" s="161"/>
      <c r="N65" s="161"/>
      <c r="O65" s="161"/>
      <c r="P65" s="161"/>
      <c r="Q65" s="161"/>
      <c r="R65" s="161"/>
      <c r="S65" s="161"/>
      <c r="T65" s="161"/>
      <c r="U65" s="161"/>
      <c r="V65" s="161"/>
      <c r="W65" s="161"/>
      <c r="X65" s="151"/>
      <c r="Y65" s="151"/>
      <c r="Z65" s="151"/>
      <c r="AA65" s="151"/>
      <c r="AB65" s="151"/>
      <c r="AC65" s="151"/>
      <c r="AD65" s="151"/>
      <c r="AE65" s="151"/>
      <c r="AF65" s="151"/>
      <c r="AG65" s="151" t="s">
        <v>203</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98" t="s">
        <v>254</v>
      </c>
      <c r="D66" s="186"/>
      <c r="E66" s="187">
        <v>83.422200000000004</v>
      </c>
      <c r="F66" s="161"/>
      <c r="G66" s="161"/>
      <c r="H66" s="161"/>
      <c r="I66" s="161"/>
      <c r="J66" s="161"/>
      <c r="K66" s="161"/>
      <c r="L66" s="161"/>
      <c r="M66" s="161"/>
      <c r="N66" s="161"/>
      <c r="O66" s="161"/>
      <c r="P66" s="161"/>
      <c r="Q66" s="161"/>
      <c r="R66" s="161"/>
      <c r="S66" s="161"/>
      <c r="T66" s="161"/>
      <c r="U66" s="161"/>
      <c r="V66" s="161"/>
      <c r="W66" s="161"/>
      <c r="X66" s="151"/>
      <c r="Y66" s="151"/>
      <c r="Z66" s="151"/>
      <c r="AA66" s="151"/>
      <c r="AB66" s="151"/>
      <c r="AC66" s="151"/>
      <c r="AD66" s="151"/>
      <c r="AE66" s="151"/>
      <c r="AF66" s="151"/>
      <c r="AG66" s="151" t="s">
        <v>203</v>
      </c>
      <c r="AH66" s="151">
        <v>2</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58"/>
      <c r="B67" s="159"/>
      <c r="C67" s="198" t="s">
        <v>255</v>
      </c>
      <c r="D67" s="186"/>
      <c r="E67" s="187">
        <v>152.6918</v>
      </c>
      <c r="F67" s="161"/>
      <c r="G67" s="161"/>
      <c r="H67" s="161"/>
      <c r="I67" s="161"/>
      <c r="J67" s="161"/>
      <c r="K67" s="161"/>
      <c r="L67" s="161"/>
      <c r="M67" s="161"/>
      <c r="N67" s="161"/>
      <c r="O67" s="161"/>
      <c r="P67" s="161"/>
      <c r="Q67" s="161"/>
      <c r="R67" s="161"/>
      <c r="S67" s="161"/>
      <c r="T67" s="161"/>
      <c r="U67" s="161"/>
      <c r="V67" s="161"/>
      <c r="W67" s="161"/>
      <c r="X67" s="151"/>
      <c r="Y67" s="151"/>
      <c r="Z67" s="151"/>
      <c r="AA67" s="151"/>
      <c r="AB67" s="151"/>
      <c r="AC67" s="151"/>
      <c r="AD67" s="151"/>
      <c r="AE67" s="151"/>
      <c r="AF67" s="151"/>
      <c r="AG67" s="151" t="s">
        <v>203</v>
      </c>
      <c r="AH67" s="151">
        <v>2</v>
      </c>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58"/>
      <c r="B68" s="159"/>
      <c r="C68" s="198" t="s">
        <v>256</v>
      </c>
      <c r="D68" s="186"/>
      <c r="E68" s="187">
        <v>-18.883599999999998</v>
      </c>
      <c r="F68" s="161"/>
      <c r="G68" s="161"/>
      <c r="H68" s="161"/>
      <c r="I68" s="161"/>
      <c r="J68" s="161"/>
      <c r="K68" s="161"/>
      <c r="L68" s="161"/>
      <c r="M68" s="161"/>
      <c r="N68" s="161"/>
      <c r="O68" s="161"/>
      <c r="P68" s="161"/>
      <c r="Q68" s="161"/>
      <c r="R68" s="161"/>
      <c r="S68" s="161"/>
      <c r="T68" s="161"/>
      <c r="U68" s="161"/>
      <c r="V68" s="161"/>
      <c r="W68" s="161"/>
      <c r="X68" s="151"/>
      <c r="Y68" s="151"/>
      <c r="Z68" s="151"/>
      <c r="AA68" s="151"/>
      <c r="AB68" s="151"/>
      <c r="AC68" s="151"/>
      <c r="AD68" s="151"/>
      <c r="AE68" s="151"/>
      <c r="AF68" s="151"/>
      <c r="AG68" s="151" t="s">
        <v>203</v>
      </c>
      <c r="AH68" s="151">
        <v>2</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ht="33.75" outlineLevel="1" x14ac:dyDescent="0.2">
      <c r="A69" s="158"/>
      <c r="B69" s="159"/>
      <c r="C69" s="198" t="s">
        <v>257</v>
      </c>
      <c r="D69" s="186"/>
      <c r="E69" s="187">
        <v>10.3398</v>
      </c>
      <c r="F69" s="161"/>
      <c r="G69" s="161"/>
      <c r="H69" s="161"/>
      <c r="I69" s="161"/>
      <c r="J69" s="161"/>
      <c r="K69" s="161"/>
      <c r="L69" s="161"/>
      <c r="M69" s="161"/>
      <c r="N69" s="161"/>
      <c r="O69" s="161"/>
      <c r="P69" s="161"/>
      <c r="Q69" s="161"/>
      <c r="R69" s="161"/>
      <c r="S69" s="161"/>
      <c r="T69" s="161"/>
      <c r="U69" s="161"/>
      <c r="V69" s="161"/>
      <c r="W69" s="161"/>
      <c r="X69" s="151"/>
      <c r="Y69" s="151"/>
      <c r="Z69" s="151"/>
      <c r="AA69" s="151"/>
      <c r="AB69" s="151"/>
      <c r="AC69" s="151"/>
      <c r="AD69" s="151"/>
      <c r="AE69" s="151"/>
      <c r="AF69" s="151"/>
      <c r="AG69" s="151" t="s">
        <v>203</v>
      </c>
      <c r="AH69" s="151">
        <v>2</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ht="22.5" outlineLevel="1" x14ac:dyDescent="0.2">
      <c r="A70" s="158"/>
      <c r="B70" s="159"/>
      <c r="C70" s="198" t="s">
        <v>258</v>
      </c>
      <c r="D70" s="186"/>
      <c r="E70" s="187">
        <v>79.881200000000007</v>
      </c>
      <c r="F70" s="161"/>
      <c r="G70" s="161"/>
      <c r="H70" s="161"/>
      <c r="I70" s="161"/>
      <c r="J70" s="161"/>
      <c r="K70" s="161"/>
      <c r="L70" s="161"/>
      <c r="M70" s="161"/>
      <c r="N70" s="161"/>
      <c r="O70" s="161"/>
      <c r="P70" s="161"/>
      <c r="Q70" s="161"/>
      <c r="R70" s="161"/>
      <c r="S70" s="161"/>
      <c r="T70" s="161"/>
      <c r="U70" s="161"/>
      <c r="V70" s="161"/>
      <c r="W70" s="161"/>
      <c r="X70" s="151"/>
      <c r="Y70" s="151"/>
      <c r="Z70" s="151"/>
      <c r="AA70" s="151"/>
      <c r="AB70" s="151"/>
      <c r="AC70" s="151"/>
      <c r="AD70" s="151"/>
      <c r="AE70" s="151"/>
      <c r="AF70" s="151"/>
      <c r="AG70" s="151" t="s">
        <v>203</v>
      </c>
      <c r="AH70" s="151">
        <v>2</v>
      </c>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98" t="s">
        <v>259</v>
      </c>
      <c r="D71" s="186"/>
      <c r="E71" s="187">
        <v>69.900700000000001</v>
      </c>
      <c r="F71" s="161"/>
      <c r="G71" s="161"/>
      <c r="H71" s="161"/>
      <c r="I71" s="161"/>
      <c r="J71" s="161"/>
      <c r="K71" s="161"/>
      <c r="L71" s="161"/>
      <c r="M71" s="161"/>
      <c r="N71" s="161"/>
      <c r="O71" s="161"/>
      <c r="P71" s="161"/>
      <c r="Q71" s="161"/>
      <c r="R71" s="161"/>
      <c r="S71" s="161"/>
      <c r="T71" s="161"/>
      <c r="U71" s="161"/>
      <c r="V71" s="161"/>
      <c r="W71" s="161"/>
      <c r="X71" s="151"/>
      <c r="Y71" s="151"/>
      <c r="Z71" s="151"/>
      <c r="AA71" s="151"/>
      <c r="AB71" s="151"/>
      <c r="AC71" s="151"/>
      <c r="AD71" s="151"/>
      <c r="AE71" s="151"/>
      <c r="AF71" s="151"/>
      <c r="AG71" s="151" t="s">
        <v>203</v>
      </c>
      <c r="AH71" s="151">
        <v>2</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58"/>
      <c r="B72" s="159"/>
      <c r="C72" s="197" t="s">
        <v>260</v>
      </c>
      <c r="D72" s="186"/>
      <c r="E72" s="187"/>
      <c r="F72" s="161"/>
      <c r="G72" s="161"/>
      <c r="H72" s="161"/>
      <c r="I72" s="161"/>
      <c r="J72" s="161"/>
      <c r="K72" s="161"/>
      <c r="L72" s="161"/>
      <c r="M72" s="161"/>
      <c r="N72" s="161"/>
      <c r="O72" s="161"/>
      <c r="P72" s="161"/>
      <c r="Q72" s="161"/>
      <c r="R72" s="161"/>
      <c r="S72" s="161"/>
      <c r="T72" s="161"/>
      <c r="U72" s="161"/>
      <c r="V72" s="161"/>
      <c r="W72" s="161"/>
      <c r="X72" s="151"/>
      <c r="Y72" s="151"/>
      <c r="Z72" s="151"/>
      <c r="AA72" s="151"/>
      <c r="AB72" s="151"/>
      <c r="AC72" s="151"/>
      <c r="AD72" s="151"/>
      <c r="AE72" s="151"/>
      <c r="AF72" s="151"/>
      <c r="AG72" s="151" t="s">
        <v>203</v>
      </c>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96" t="s">
        <v>264</v>
      </c>
      <c r="D73" s="184"/>
      <c r="E73" s="185">
        <v>18.867610000000003</v>
      </c>
      <c r="F73" s="161"/>
      <c r="G73" s="161"/>
      <c r="H73" s="161"/>
      <c r="I73" s="161"/>
      <c r="J73" s="161"/>
      <c r="K73" s="161"/>
      <c r="L73" s="161"/>
      <c r="M73" s="161"/>
      <c r="N73" s="161"/>
      <c r="O73" s="161"/>
      <c r="P73" s="161"/>
      <c r="Q73" s="161"/>
      <c r="R73" s="161"/>
      <c r="S73" s="161"/>
      <c r="T73" s="161"/>
      <c r="U73" s="161"/>
      <c r="V73" s="161"/>
      <c r="W73" s="161"/>
      <c r="X73" s="151"/>
      <c r="Y73" s="151"/>
      <c r="Z73" s="151"/>
      <c r="AA73" s="151"/>
      <c r="AB73" s="151"/>
      <c r="AC73" s="151"/>
      <c r="AD73" s="151"/>
      <c r="AE73" s="151"/>
      <c r="AF73" s="151"/>
      <c r="AG73" s="151" t="s">
        <v>203</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ht="22.5" outlineLevel="1" x14ac:dyDescent="0.2">
      <c r="A74" s="170">
        <v>7</v>
      </c>
      <c r="B74" s="171" t="s">
        <v>265</v>
      </c>
      <c r="C74" s="180" t="s">
        <v>266</v>
      </c>
      <c r="D74" s="172" t="s">
        <v>197</v>
      </c>
      <c r="E74" s="173">
        <v>356.61200000000002</v>
      </c>
      <c r="F74" s="174"/>
      <c r="G74" s="175">
        <f>ROUND(E74*F74,2)</f>
        <v>0</v>
      </c>
      <c r="H74" s="174"/>
      <c r="I74" s="175">
        <f>ROUND(E74*H74,2)</f>
        <v>0</v>
      </c>
      <c r="J74" s="174"/>
      <c r="K74" s="175">
        <f>ROUND(E74*J74,2)</f>
        <v>0</v>
      </c>
      <c r="L74" s="175">
        <v>21</v>
      </c>
      <c r="M74" s="175">
        <f>G74*(1+L74/100)</f>
        <v>0</v>
      </c>
      <c r="N74" s="175">
        <v>1.272E-2</v>
      </c>
      <c r="O74" s="175">
        <f>ROUND(E74*N74,2)</f>
        <v>4.54</v>
      </c>
      <c r="P74" s="175">
        <v>0</v>
      </c>
      <c r="Q74" s="175">
        <f>ROUND(E74*P74,2)</f>
        <v>0</v>
      </c>
      <c r="R74" s="175" t="s">
        <v>198</v>
      </c>
      <c r="S74" s="175" t="s">
        <v>174</v>
      </c>
      <c r="T74" s="176" t="s">
        <v>174</v>
      </c>
      <c r="U74" s="161">
        <v>1.2558</v>
      </c>
      <c r="V74" s="161">
        <f>ROUND(E74*U74,2)</f>
        <v>447.83</v>
      </c>
      <c r="W74" s="161"/>
      <c r="X74" s="151"/>
      <c r="Y74" s="151"/>
      <c r="Z74" s="151"/>
      <c r="AA74" s="151"/>
      <c r="AB74" s="151"/>
      <c r="AC74" s="151"/>
      <c r="AD74" s="151"/>
      <c r="AE74" s="151"/>
      <c r="AF74" s="151"/>
      <c r="AG74" s="151" t="s">
        <v>252</v>
      </c>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ht="22.5" outlineLevel="1" x14ac:dyDescent="0.2">
      <c r="A75" s="158"/>
      <c r="B75" s="159"/>
      <c r="C75" s="261" t="s">
        <v>267</v>
      </c>
      <c r="D75" s="262"/>
      <c r="E75" s="262"/>
      <c r="F75" s="262"/>
      <c r="G75" s="262"/>
      <c r="H75" s="161"/>
      <c r="I75" s="161"/>
      <c r="J75" s="161"/>
      <c r="K75" s="161"/>
      <c r="L75" s="161"/>
      <c r="M75" s="161"/>
      <c r="N75" s="161"/>
      <c r="O75" s="161"/>
      <c r="P75" s="161"/>
      <c r="Q75" s="161"/>
      <c r="R75" s="161"/>
      <c r="S75" s="161"/>
      <c r="T75" s="161"/>
      <c r="U75" s="161"/>
      <c r="V75" s="161"/>
      <c r="W75" s="161"/>
      <c r="X75" s="151"/>
      <c r="Y75" s="151"/>
      <c r="Z75" s="151"/>
      <c r="AA75" s="151"/>
      <c r="AB75" s="151"/>
      <c r="AC75" s="151"/>
      <c r="AD75" s="151"/>
      <c r="AE75" s="151"/>
      <c r="AF75" s="151"/>
      <c r="AG75" s="151" t="s">
        <v>201</v>
      </c>
      <c r="AH75" s="151"/>
      <c r="AI75" s="151"/>
      <c r="AJ75" s="151"/>
      <c r="AK75" s="151"/>
      <c r="AL75" s="151"/>
      <c r="AM75" s="151"/>
      <c r="AN75" s="151"/>
      <c r="AO75" s="151"/>
      <c r="AP75" s="151"/>
      <c r="AQ75" s="151"/>
      <c r="AR75" s="151"/>
      <c r="AS75" s="151"/>
      <c r="AT75" s="151"/>
      <c r="AU75" s="151"/>
      <c r="AV75" s="151"/>
      <c r="AW75" s="151"/>
      <c r="AX75" s="151"/>
      <c r="AY75" s="151"/>
      <c r="AZ75" s="151"/>
      <c r="BA75" s="177" t="str">
        <f>C75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75" s="151"/>
      <c r="BC75" s="151"/>
      <c r="BD75" s="151"/>
      <c r="BE75" s="151"/>
      <c r="BF75" s="151"/>
      <c r="BG75" s="151"/>
      <c r="BH75" s="151"/>
    </row>
    <row r="76" spans="1:60" outlineLevel="1" x14ac:dyDescent="0.2">
      <c r="A76" s="158"/>
      <c r="B76" s="159"/>
      <c r="C76" s="265" t="s">
        <v>268</v>
      </c>
      <c r="D76" s="266"/>
      <c r="E76" s="266"/>
      <c r="F76" s="266"/>
      <c r="G76" s="266"/>
      <c r="H76" s="161"/>
      <c r="I76" s="161"/>
      <c r="J76" s="161"/>
      <c r="K76" s="161"/>
      <c r="L76" s="161"/>
      <c r="M76" s="161"/>
      <c r="N76" s="161"/>
      <c r="O76" s="161"/>
      <c r="P76" s="161"/>
      <c r="Q76" s="161"/>
      <c r="R76" s="161"/>
      <c r="S76" s="161"/>
      <c r="T76" s="161"/>
      <c r="U76" s="161"/>
      <c r="V76" s="161"/>
      <c r="W76" s="161"/>
      <c r="X76" s="151"/>
      <c r="Y76" s="151"/>
      <c r="Z76" s="151"/>
      <c r="AA76" s="151"/>
      <c r="AB76" s="151"/>
      <c r="AC76" s="151"/>
      <c r="AD76" s="151"/>
      <c r="AE76" s="151"/>
      <c r="AF76" s="151"/>
      <c r="AG76" s="151" t="s">
        <v>201</v>
      </c>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96" t="s">
        <v>269</v>
      </c>
      <c r="D77" s="184"/>
      <c r="E77" s="185">
        <v>79.405200000000008</v>
      </c>
      <c r="F77" s="161"/>
      <c r="G77" s="161"/>
      <c r="H77" s="161"/>
      <c r="I77" s="161"/>
      <c r="J77" s="161"/>
      <c r="K77" s="161"/>
      <c r="L77" s="161"/>
      <c r="M77" s="161"/>
      <c r="N77" s="161"/>
      <c r="O77" s="161"/>
      <c r="P77" s="161"/>
      <c r="Q77" s="161"/>
      <c r="R77" s="161"/>
      <c r="S77" s="161"/>
      <c r="T77" s="161"/>
      <c r="U77" s="161"/>
      <c r="V77" s="161"/>
      <c r="W77" s="161"/>
      <c r="X77" s="151"/>
      <c r="Y77" s="151"/>
      <c r="Z77" s="151"/>
      <c r="AA77" s="151"/>
      <c r="AB77" s="151"/>
      <c r="AC77" s="151"/>
      <c r="AD77" s="151"/>
      <c r="AE77" s="151"/>
      <c r="AF77" s="151"/>
      <c r="AG77" s="151" t="s">
        <v>203</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outlineLevel="1" x14ac:dyDescent="0.2">
      <c r="A78" s="158"/>
      <c r="B78" s="159"/>
      <c r="C78" s="196" t="s">
        <v>270</v>
      </c>
      <c r="D78" s="184"/>
      <c r="E78" s="185">
        <v>152.6918</v>
      </c>
      <c r="F78" s="161"/>
      <c r="G78" s="161"/>
      <c r="H78" s="161"/>
      <c r="I78" s="161"/>
      <c r="J78" s="161"/>
      <c r="K78" s="161"/>
      <c r="L78" s="161"/>
      <c r="M78" s="161"/>
      <c r="N78" s="161"/>
      <c r="O78" s="161"/>
      <c r="P78" s="161"/>
      <c r="Q78" s="161"/>
      <c r="R78" s="161"/>
      <c r="S78" s="161"/>
      <c r="T78" s="161"/>
      <c r="U78" s="161"/>
      <c r="V78" s="161"/>
      <c r="W78" s="161"/>
      <c r="X78" s="151"/>
      <c r="Y78" s="151"/>
      <c r="Z78" s="151"/>
      <c r="AA78" s="151"/>
      <c r="AB78" s="151"/>
      <c r="AC78" s="151"/>
      <c r="AD78" s="151"/>
      <c r="AE78" s="151"/>
      <c r="AF78" s="151"/>
      <c r="AG78" s="151" t="s">
        <v>203</v>
      </c>
      <c r="AH78" s="151">
        <v>0</v>
      </c>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196" t="s">
        <v>271</v>
      </c>
      <c r="D79" s="184"/>
      <c r="E79" s="185">
        <v>-18.883599999999998</v>
      </c>
      <c r="F79" s="161"/>
      <c r="G79" s="161"/>
      <c r="H79" s="161"/>
      <c r="I79" s="161"/>
      <c r="J79" s="161"/>
      <c r="K79" s="161"/>
      <c r="L79" s="161"/>
      <c r="M79" s="161"/>
      <c r="N79" s="161"/>
      <c r="O79" s="161"/>
      <c r="P79" s="161"/>
      <c r="Q79" s="161"/>
      <c r="R79" s="161"/>
      <c r="S79" s="161"/>
      <c r="T79" s="161"/>
      <c r="U79" s="161"/>
      <c r="V79" s="161"/>
      <c r="W79" s="161"/>
      <c r="X79" s="151"/>
      <c r="Y79" s="151"/>
      <c r="Z79" s="151"/>
      <c r="AA79" s="151"/>
      <c r="AB79" s="151"/>
      <c r="AC79" s="151"/>
      <c r="AD79" s="151"/>
      <c r="AE79" s="151"/>
      <c r="AF79" s="151"/>
      <c r="AG79" s="151" t="s">
        <v>203</v>
      </c>
      <c r="AH79" s="151">
        <v>0</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96" t="s">
        <v>272</v>
      </c>
      <c r="D80" s="184"/>
      <c r="E80" s="185">
        <v>75.104700000000008</v>
      </c>
      <c r="F80" s="161"/>
      <c r="G80" s="161"/>
      <c r="H80" s="161"/>
      <c r="I80" s="161"/>
      <c r="J80" s="161"/>
      <c r="K80" s="161"/>
      <c r="L80" s="161"/>
      <c r="M80" s="161"/>
      <c r="N80" s="161"/>
      <c r="O80" s="161"/>
      <c r="P80" s="161"/>
      <c r="Q80" s="161"/>
      <c r="R80" s="161"/>
      <c r="S80" s="161"/>
      <c r="T80" s="161"/>
      <c r="U80" s="161"/>
      <c r="V80" s="161"/>
      <c r="W80" s="161"/>
      <c r="X80" s="151"/>
      <c r="Y80" s="151"/>
      <c r="Z80" s="151"/>
      <c r="AA80" s="151"/>
      <c r="AB80" s="151"/>
      <c r="AC80" s="151"/>
      <c r="AD80" s="151"/>
      <c r="AE80" s="151"/>
      <c r="AF80" s="151"/>
      <c r="AG80" s="151" t="s">
        <v>203</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58"/>
      <c r="B81" s="159"/>
      <c r="C81" s="196" t="s">
        <v>273</v>
      </c>
      <c r="D81" s="184"/>
      <c r="E81" s="185">
        <v>68.293900000000008</v>
      </c>
      <c r="F81" s="161"/>
      <c r="G81" s="161"/>
      <c r="H81" s="161"/>
      <c r="I81" s="161"/>
      <c r="J81" s="161"/>
      <c r="K81" s="161"/>
      <c r="L81" s="161"/>
      <c r="M81" s="161"/>
      <c r="N81" s="161"/>
      <c r="O81" s="161"/>
      <c r="P81" s="161"/>
      <c r="Q81" s="161"/>
      <c r="R81" s="161"/>
      <c r="S81" s="161"/>
      <c r="T81" s="161"/>
      <c r="U81" s="161"/>
      <c r="V81" s="161"/>
      <c r="W81" s="161"/>
      <c r="X81" s="151"/>
      <c r="Y81" s="151"/>
      <c r="Z81" s="151"/>
      <c r="AA81" s="151"/>
      <c r="AB81" s="151"/>
      <c r="AC81" s="151"/>
      <c r="AD81" s="151"/>
      <c r="AE81" s="151"/>
      <c r="AF81" s="151"/>
      <c r="AG81" s="151" t="s">
        <v>203</v>
      </c>
      <c r="AH81" s="151">
        <v>0</v>
      </c>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ht="22.5" outlineLevel="1" x14ac:dyDescent="0.2">
      <c r="A82" s="170">
        <v>8</v>
      </c>
      <c r="B82" s="171" t="s">
        <v>274</v>
      </c>
      <c r="C82" s="180" t="s">
        <v>275</v>
      </c>
      <c r="D82" s="172" t="s">
        <v>197</v>
      </c>
      <c r="E82" s="173">
        <v>20.740100000000002</v>
      </c>
      <c r="F82" s="174"/>
      <c r="G82" s="175">
        <f>ROUND(E82*F82,2)</f>
        <v>0</v>
      </c>
      <c r="H82" s="174"/>
      <c r="I82" s="175">
        <f>ROUND(E82*H82,2)</f>
        <v>0</v>
      </c>
      <c r="J82" s="174"/>
      <c r="K82" s="175">
        <f>ROUND(E82*J82,2)</f>
        <v>0</v>
      </c>
      <c r="L82" s="175">
        <v>21</v>
      </c>
      <c r="M82" s="175">
        <f>G82*(1+L82/100)</f>
        <v>0</v>
      </c>
      <c r="N82" s="175">
        <v>1.277E-2</v>
      </c>
      <c r="O82" s="175">
        <f>ROUND(E82*N82,2)</f>
        <v>0.26</v>
      </c>
      <c r="P82" s="175">
        <v>0</v>
      </c>
      <c r="Q82" s="175">
        <f>ROUND(E82*P82,2)</f>
        <v>0</v>
      </c>
      <c r="R82" s="175" t="s">
        <v>198</v>
      </c>
      <c r="S82" s="175" t="s">
        <v>174</v>
      </c>
      <c r="T82" s="176" t="s">
        <v>174</v>
      </c>
      <c r="U82" s="161">
        <v>2.9020000000000001</v>
      </c>
      <c r="V82" s="161">
        <f>ROUND(E82*U82,2)</f>
        <v>60.19</v>
      </c>
      <c r="W82" s="161"/>
      <c r="X82" s="151"/>
      <c r="Y82" s="151"/>
      <c r="Z82" s="151"/>
      <c r="AA82" s="151"/>
      <c r="AB82" s="151"/>
      <c r="AC82" s="151"/>
      <c r="AD82" s="151"/>
      <c r="AE82" s="151"/>
      <c r="AF82" s="151"/>
      <c r="AG82" s="151" t="s">
        <v>252</v>
      </c>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ht="33.75" outlineLevel="1" x14ac:dyDescent="0.2">
      <c r="A83" s="158"/>
      <c r="B83" s="159"/>
      <c r="C83" s="261" t="s">
        <v>276</v>
      </c>
      <c r="D83" s="262"/>
      <c r="E83" s="262"/>
      <c r="F83" s="262"/>
      <c r="G83" s="262"/>
      <c r="H83" s="161"/>
      <c r="I83" s="161"/>
      <c r="J83" s="161"/>
      <c r="K83" s="161"/>
      <c r="L83" s="161"/>
      <c r="M83" s="161"/>
      <c r="N83" s="161"/>
      <c r="O83" s="161"/>
      <c r="P83" s="161"/>
      <c r="Q83" s="161"/>
      <c r="R83" s="161"/>
      <c r="S83" s="161"/>
      <c r="T83" s="161"/>
      <c r="U83" s="161"/>
      <c r="V83" s="161"/>
      <c r="W83" s="161"/>
      <c r="X83" s="151"/>
      <c r="Y83" s="151"/>
      <c r="Z83" s="151"/>
      <c r="AA83" s="151"/>
      <c r="AB83" s="151"/>
      <c r="AC83" s="151"/>
      <c r="AD83" s="151"/>
      <c r="AE83" s="151"/>
      <c r="AF83" s="151"/>
      <c r="AG83" s="151" t="s">
        <v>201</v>
      </c>
      <c r="AH83" s="151"/>
      <c r="AI83" s="151"/>
      <c r="AJ83" s="151"/>
      <c r="AK83" s="151"/>
      <c r="AL83" s="151"/>
      <c r="AM83" s="151"/>
      <c r="AN83" s="151"/>
      <c r="AO83" s="151"/>
      <c r="AP83" s="151"/>
      <c r="AQ83" s="151"/>
      <c r="AR83" s="151"/>
      <c r="AS83" s="151"/>
      <c r="AT83" s="151"/>
      <c r="AU83" s="151"/>
      <c r="AV83" s="151"/>
      <c r="AW83" s="151"/>
      <c r="AX83" s="151"/>
      <c r="AY83" s="151"/>
      <c r="AZ83" s="151"/>
      <c r="BA83" s="177" t="str">
        <f>C83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83" s="151"/>
      <c r="BC83" s="151"/>
      <c r="BD83" s="151"/>
      <c r="BE83" s="151"/>
      <c r="BF83" s="151"/>
      <c r="BG83" s="151"/>
      <c r="BH83" s="151"/>
    </row>
    <row r="84" spans="1:60" outlineLevel="1" x14ac:dyDescent="0.2">
      <c r="A84" s="158"/>
      <c r="B84" s="159"/>
      <c r="C84" s="196" t="s">
        <v>277</v>
      </c>
      <c r="D84" s="184"/>
      <c r="E84" s="185">
        <v>4.0170000000000003</v>
      </c>
      <c r="F84" s="161"/>
      <c r="G84" s="161"/>
      <c r="H84" s="161"/>
      <c r="I84" s="161"/>
      <c r="J84" s="161"/>
      <c r="K84" s="161"/>
      <c r="L84" s="161"/>
      <c r="M84" s="161"/>
      <c r="N84" s="161"/>
      <c r="O84" s="161"/>
      <c r="P84" s="161"/>
      <c r="Q84" s="161"/>
      <c r="R84" s="161"/>
      <c r="S84" s="161"/>
      <c r="T84" s="161"/>
      <c r="U84" s="161"/>
      <c r="V84" s="161"/>
      <c r="W84" s="161"/>
      <c r="X84" s="151"/>
      <c r="Y84" s="151"/>
      <c r="Z84" s="151"/>
      <c r="AA84" s="151"/>
      <c r="AB84" s="151"/>
      <c r="AC84" s="151"/>
      <c r="AD84" s="151"/>
      <c r="AE84" s="151"/>
      <c r="AF84" s="151"/>
      <c r="AG84" s="151" t="s">
        <v>203</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ht="33.75" outlineLevel="1" x14ac:dyDescent="0.2">
      <c r="A85" s="158"/>
      <c r="B85" s="159"/>
      <c r="C85" s="196" t="s">
        <v>278</v>
      </c>
      <c r="D85" s="184"/>
      <c r="E85" s="185">
        <v>10.3398</v>
      </c>
      <c r="F85" s="161"/>
      <c r="G85" s="161"/>
      <c r="H85" s="161"/>
      <c r="I85" s="161"/>
      <c r="J85" s="161"/>
      <c r="K85" s="161"/>
      <c r="L85" s="161"/>
      <c r="M85" s="161"/>
      <c r="N85" s="161"/>
      <c r="O85" s="161"/>
      <c r="P85" s="161"/>
      <c r="Q85" s="161"/>
      <c r="R85" s="161"/>
      <c r="S85" s="161"/>
      <c r="T85" s="161"/>
      <c r="U85" s="161"/>
      <c r="V85" s="161"/>
      <c r="W85" s="161"/>
      <c r="X85" s="151"/>
      <c r="Y85" s="151"/>
      <c r="Z85" s="151"/>
      <c r="AA85" s="151"/>
      <c r="AB85" s="151"/>
      <c r="AC85" s="151"/>
      <c r="AD85" s="151"/>
      <c r="AE85" s="151"/>
      <c r="AF85" s="151"/>
      <c r="AG85" s="151" t="s">
        <v>203</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58"/>
      <c r="B86" s="159"/>
      <c r="C86" s="196" t="s">
        <v>279</v>
      </c>
      <c r="D86" s="184"/>
      <c r="E86" s="185">
        <v>4.7765000000000004</v>
      </c>
      <c r="F86" s="161"/>
      <c r="G86" s="161"/>
      <c r="H86" s="161"/>
      <c r="I86" s="161"/>
      <c r="J86" s="161"/>
      <c r="K86" s="161"/>
      <c r="L86" s="161"/>
      <c r="M86" s="161"/>
      <c r="N86" s="161"/>
      <c r="O86" s="161"/>
      <c r="P86" s="161"/>
      <c r="Q86" s="161"/>
      <c r="R86" s="161"/>
      <c r="S86" s="161"/>
      <c r="T86" s="161"/>
      <c r="U86" s="161"/>
      <c r="V86" s="161"/>
      <c r="W86" s="161"/>
      <c r="X86" s="151"/>
      <c r="Y86" s="151"/>
      <c r="Z86" s="151"/>
      <c r="AA86" s="151"/>
      <c r="AB86" s="151"/>
      <c r="AC86" s="151"/>
      <c r="AD86" s="151"/>
      <c r="AE86" s="151"/>
      <c r="AF86" s="151"/>
      <c r="AG86" s="151" t="s">
        <v>203</v>
      </c>
      <c r="AH86" s="151">
        <v>0</v>
      </c>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196" t="s">
        <v>280</v>
      </c>
      <c r="D87" s="184"/>
      <c r="E87" s="185">
        <v>1.6068</v>
      </c>
      <c r="F87" s="161"/>
      <c r="G87" s="161"/>
      <c r="H87" s="161"/>
      <c r="I87" s="161"/>
      <c r="J87" s="161"/>
      <c r="K87" s="161"/>
      <c r="L87" s="161"/>
      <c r="M87" s="161"/>
      <c r="N87" s="161"/>
      <c r="O87" s="161"/>
      <c r="P87" s="161"/>
      <c r="Q87" s="161"/>
      <c r="R87" s="161"/>
      <c r="S87" s="161"/>
      <c r="T87" s="161"/>
      <c r="U87" s="161"/>
      <c r="V87" s="161"/>
      <c r="W87" s="161"/>
      <c r="X87" s="151"/>
      <c r="Y87" s="151"/>
      <c r="Z87" s="151"/>
      <c r="AA87" s="151"/>
      <c r="AB87" s="151"/>
      <c r="AC87" s="151"/>
      <c r="AD87" s="151"/>
      <c r="AE87" s="151"/>
      <c r="AF87" s="151"/>
      <c r="AG87" s="151" t="s">
        <v>203</v>
      </c>
      <c r="AH87" s="151">
        <v>0</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70">
        <v>9</v>
      </c>
      <c r="B88" s="171" t="s">
        <v>281</v>
      </c>
      <c r="C88" s="180" t="s">
        <v>282</v>
      </c>
      <c r="D88" s="172" t="s">
        <v>197</v>
      </c>
      <c r="E88" s="173">
        <v>1.8684000000000001</v>
      </c>
      <c r="F88" s="174"/>
      <c r="G88" s="175">
        <f>ROUND(E88*F88,2)</f>
        <v>0</v>
      </c>
      <c r="H88" s="174"/>
      <c r="I88" s="175">
        <f>ROUND(E88*H88,2)</f>
        <v>0</v>
      </c>
      <c r="J88" s="174"/>
      <c r="K88" s="175">
        <f>ROUND(E88*J88,2)</f>
        <v>0</v>
      </c>
      <c r="L88" s="175">
        <v>21</v>
      </c>
      <c r="M88" s="175">
        <f>G88*(1+L88/100)</f>
        <v>0</v>
      </c>
      <c r="N88" s="175">
        <v>9.0200000000000002E-3</v>
      </c>
      <c r="O88" s="175">
        <f>ROUND(E88*N88,2)</f>
        <v>0.02</v>
      </c>
      <c r="P88" s="175">
        <v>0</v>
      </c>
      <c r="Q88" s="175">
        <f>ROUND(E88*P88,2)</f>
        <v>0</v>
      </c>
      <c r="R88" s="175" t="s">
        <v>198</v>
      </c>
      <c r="S88" s="175" t="s">
        <v>174</v>
      </c>
      <c r="T88" s="176" t="s">
        <v>174</v>
      </c>
      <c r="U88" s="161">
        <v>1.5620000000000001</v>
      </c>
      <c r="V88" s="161">
        <f>ROUND(E88*U88,2)</f>
        <v>2.92</v>
      </c>
      <c r="W88" s="161"/>
      <c r="X88" s="151"/>
      <c r="Y88" s="151"/>
      <c r="Z88" s="151"/>
      <c r="AA88" s="151"/>
      <c r="AB88" s="151"/>
      <c r="AC88" s="151"/>
      <c r="AD88" s="151"/>
      <c r="AE88" s="151"/>
      <c r="AF88" s="151"/>
      <c r="AG88" s="151" t="s">
        <v>199</v>
      </c>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ht="22.5" outlineLevel="1" x14ac:dyDescent="0.2">
      <c r="A89" s="158"/>
      <c r="B89" s="159"/>
      <c r="C89" s="261" t="s">
        <v>283</v>
      </c>
      <c r="D89" s="262"/>
      <c r="E89" s="262"/>
      <c r="F89" s="262"/>
      <c r="G89" s="262"/>
      <c r="H89" s="161"/>
      <c r="I89" s="161"/>
      <c r="J89" s="161"/>
      <c r="K89" s="161"/>
      <c r="L89" s="161"/>
      <c r="M89" s="161"/>
      <c r="N89" s="161"/>
      <c r="O89" s="161"/>
      <c r="P89" s="161"/>
      <c r="Q89" s="161"/>
      <c r="R89" s="161"/>
      <c r="S89" s="161"/>
      <c r="T89" s="161"/>
      <c r="U89" s="161"/>
      <c r="V89" s="161"/>
      <c r="W89" s="161"/>
      <c r="X89" s="151"/>
      <c r="Y89" s="151"/>
      <c r="Z89" s="151"/>
      <c r="AA89" s="151"/>
      <c r="AB89" s="151"/>
      <c r="AC89" s="151"/>
      <c r="AD89" s="151"/>
      <c r="AE89" s="151"/>
      <c r="AF89" s="151"/>
      <c r="AG89" s="151" t="s">
        <v>201</v>
      </c>
      <c r="AH89" s="151"/>
      <c r="AI89" s="151"/>
      <c r="AJ89" s="151"/>
      <c r="AK89" s="151"/>
      <c r="AL89" s="151"/>
      <c r="AM89" s="151"/>
      <c r="AN89" s="151"/>
      <c r="AO89" s="151"/>
      <c r="AP89" s="151"/>
      <c r="AQ89" s="151"/>
      <c r="AR89" s="151"/>
      <c r="AS89" s="151"/>
      <c r="AT89" s="151"/>
      <c r="AU89" s="151"/>
      <c r="AV89" s="151"/>
      <c r="AW89" s="151"/>
      <c r="AX89" s="151"/>
      <c r="AY89" s="151"/>
      <c r="AZ89" s="151"/>
      <c r="BA89" s="177" t="str">
        <f>C89</f>
        <v>nanesení lepicího tmelu na izolační desky, nalepení desek, natažení stěrky, vtlačení výztužné tkaniny a přehlazení stěrky. Včetně parapetních lišt.</v>
      </c>
      <c r="BB89" s="151"/>
      <c r="BC89" s="151"/>
      <c r="BD89" s="151"/>
      <c r="BE89" s="151"/>
      <c r="BF89" s="151"/>
      <c r="BG89" s="151"/>
      <c r="BH89" s="151"/>
    </row>
    <row r="90" spans="1:60" outlineLevel="1" x14ac:dyDescent="0.2">
      <c r="A90" s="158"/>
      <c r="B90" s="159"/>
      <c r="C90" s="196" t="s">
        <v>284</v>
      </c>
      <c r="D90" s="184"/>
      <c r="E90" s="185">
        <v>0.39600000000000002</v>
      </c>
      <c r="F90" s="161"/>
      <c r="G90" s="161"/>
      <c r="H90" s="161"/>
      <c r="I90" s="161"/>
      <c r="J90" s="161"/>
      <c r="K90" s="161"/>
      <c r="L90" s="161"/>
      <c r="M90" s="161"/>
      <c r="N90" s="161"/>
      <c r="O90" s="161"/>
      <c r="P90" s="161"/>
      <c r="Q90" s="161"/>
      <c r="R90" s="161"/>
      <c r="S90" s="161"/>
      <c r="T90" s="161"/>
      <c r="U90" s="161"/>
      <c r="V90" s="161"/>
      <c r="W90" s="161"/>
      <c r="X90" s="151"/>
      <c r="Y90" s="151"/>
      <c r="Z90" s="151"/>
      <c r="AA90" s="151"/>
      <c r="AB90" s="151"/>
      <c r="AC90" s="151"/>
      <c r="AD90" s="151"/>
      <c r="AE90" s="151"/>
      <c r="AF90" s="151"/>
      <c r="AG90" s="151" t="s">
        <v>203</v>
      </c>
      <c r="AH90" s="151">
        <v>0</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
      <c r="A91" s="158"/>
      <c r="B91" s="159"/>
      <c r="C91" s="196" t="s">
        <v>285</v>
      </c>
      <c r="D91" s="184"/>
      <c r="E91" s="185">
        <v>0.96240000000000003</v>
      </c>
      <c r="F91" s="161"/>
      <c r="G91" s="161"/>
      <c r="H91" s="161"/>
      <c r="I91" s="161"/>
      <c r="J91" s="161"/>
      <c r="K91" s="161"/>
      <c r="L91" s="161"/>
      <c r="M91" s="161"/>
      <c r="N91" s="161"/>
      <c r="O91" s="161"/>
      <c r="P91" s="161"/>
      <c r="Q91" s="161"/>
      <c r="R91" s="161"/>
      <c r="S91" s="161"/>
      <c r="T91" s="161"/>
      <c r="U91" s="161"/>
      <c r="V91" s="161"/>
      <c r="W91" s="161"/>
      <c r="X91" s="151"/>
      <c r="Y91" s="151"/>
      <c r="Z91" s="151"/>
      <c r="AA91" s="151"/>
      <c r="AB91" s="151"/>
      <c r="AC91" s="151"/>
      <c r="AD91" s="151"/>
      <c r="AE91" s="151"/>
      <c r="AF91" s="151"/>
      <c r="AG91" s="151" t="s">
        <v>203</v>
      </c>
      <c r="AH91" s="151">
        <v>0</v>
      </c>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
      <c r="A92" s="158"/>
      <c r="B92" s="159"/>
      <c r="C92" s="196" t="s">
        <v>286</v>
      </c>
      <c r="D92" s="184"/>
      <c r="E92" s="185">
        <v>0.15600000000000003</v>
      </c>
      <c r="F92" s="161"/>
      <c r="G92" s="161"/>
      <c r="H92" s="161"/>
      <c r="I92" s="161"/>
      <c r="J92" s="161"/>
      <c r="K92" s="161"/>
      <c r="L92" s="161"/>
      <c r="M92" s="161"/>
      <c r="N92" s="161"/>
      <c r="O92" s="161"/>
      <c r="P92" s="161"/>
      <c r="Q92" s="161"/>
      <c r="R92" s="161"/>
      <c r="S92" s="161"/>
      <c r="T92" s="161"/>
      <c r="U92" s="161"/>
      <c r="V92" s="161"/>
      <c r="W92" s="161"/>
      <c r="X92" s="151"/>
      <c r="Y92" s="151"/>
      <c r="Z92" s="151"/>
      <c r="AA92" s="151"/>
      <c r="AB92" s="151"/>
      <c r="AC92" s="151"/>
      <c r="AD92" s="151"/>
      <c r="AE92" s="151"/>
      <c r="AF92" s="151"/>
      <c r="AG92" s="151" t="s">
        <v>203</v>
      </c>
      <c r="AH92" s="151">
        <v>0</v>
      </c>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196" t="s">
        <v>287</v>
      </c>
      <c r="D93" s="184"/>
      <c r="E93" s="185">
        <v>0.35400000000000004</v>
      </c>
      <c r="F93" s="161"/>
      <c r="G93" s="161"/>
      <c r="H93" s="161"/>
      <c r="I93" s="161"/>
      <c r="J93" s="161"/>
      <c r="K93" s="161"/>
      <c r="L93" s="161"/>
      <c r="M93" s="161"/>
      <c r="N93" s="161"/>
      <c r="O93" s="161"/>
      <c r="P93" s="161"/>
      <c r="Q93" s="161"/>
      <c r="R93" s="161"/>
      <c r="S93" s="161"/>
      <c r="T93" s="161"/>
      <c r="U93" s="161"/>
      <c r="V93" s="161"/>
      <c r="W93" s="161"/>
      <c r="X93" s="151"/>
      <c r="Y93" s="151"/>
      <c r="Z93" s="151"/>
      <c r="AA93" s="151"/>
      <c r="AB93" s="151"/>
      <c r="AC93" s="151"/>
      <c r="AD93" s="151"/>
      <c r="AE93" s="151"/>
      <c r="AF93" s="151"/>
      <c r="AG93" s="151" t="s">
        <v>203</v>
      </c>
      <c r="AH93" s="151">
        <v>0</v>
      </c>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70">
        <v>10</v>
      </c>
      <c r="B94" s="171" t="s">
        <v>288</v>
      </c>
      <c r="C94" s="180" t="s">
        <v>289</v>
      </c>
      <c r="D94" s="172" t="s">
        <v>197</v>
      </c>
      <c r="E94" s="173">
        <v>30.4069</v>
      </c>
      <c r="F94" s="174"/>
      <c r="G94" s="175">
        <f>ROUND(E94*F94,2)</f>
        <v>0</v>
      </c>
      <c r="H94" s="174"/>
      <c r="I94" s="175">
        <f>ROUND(E94*H94,2)</f>
        <v>0</v>
      </c>
      <c r="J94" s="174"/>
      <c r="K94" s="175">
        <f>ROUND(E94*J94,2)</f>
        <v>0</v>
      </c>
      <c r="L94" s="175">
        <v>21</v>
      </c>
      <c r="M94" s="175">
        <f>G94*(1+L94/100)</f>
        <v>0</v>
      </c>
      <c r="N94" s="175">
        <v>9.8200000000000006E-3</v>
      </c>
      <c r="O94" s="175">
        <f>ROUND(E94*N94,2)</f>
        <v>0.3</v>
      </c>
      <c r="P94" s="175">
        <v>0</v>
      </c>
      <c r="Q94" s="175">
        <f>ROUND(E94*P94,2)</f>
        <v>0</v>
      </c>
      <c r="R94" s="175" t="s">
        <v>198</v>
      </c>
      <c r="S94" s="175" t="s">
        <v>174</v>
      </c>
      <c r="T94" s="176" t="s">
        <v>174</v>
      </c>
      <c r="U94" s="161">
        <v>2.1900000000000004</v>
      </c>
      <c r="V94" s="161">
        <f>ROUND(E94*U94,2)</f>
        <v>66.59</v>
      </c>
      <c r="W94" s="161"/>
      <c r="X94" s="151"/>
      <c r="Y94" s="151"/>
      <c r="Z94" s="151"/>
      <c r="AA94" s="151"/>
      <c r="AB94" s="151"/>
      <c r="AC94" s="151"/>
      <c r="AD94" s="151"/>
      <c r="AE94" s="151"/>
      <c r="AF94" s="151"/>
      <c r="AG94" s="151" t="s">
        <v>252</v>
      </c>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58"/>
      <c r="B95" s="159"/>
      <c r="C95" s="261" t="s">
        <v>290</v>
      </c>
      <c r="D95" s="262"/>
      <c r="E95" s="262"/>
      <c r="F95" s="262"/>
      <c r="G95" s="262"/>
      <c r="H95" s="161"/>
      <c r="I95" s="161"/>
      <c r="J95" s="161"/>
      <c r="K95" s="161"/>
      <c r="L95" s="161"/>
      <c r="M95" s="161"/>
      <c r="N95" s="161"/>
      <c r="O95" s="161"/>
      <c r="P95" s="161"/>
      <c r="Q95" s="161"/>
      <c r="R95" s="161"/>
      <c r="S95" s="161"/>
      <c r="T95" s="161"/>
      <c r="U95" s="161"/>
      <c r="V95" s="161"/>
      <c r="W95" s="161"/>
      <c r="X95" s="151"/>
      <c r="Y95" s="151"/>
      <c r="Z95" s="151"/>
      <c r="AA95" s="151"/>
      <c r="AB95" s="151"/>
      <c r="AC95" s="151"/>
      <c r="AD95" s="151"/>
      <c r="AE95" s="151"/>
      <c r="AF95" s="151"/>
      <c r="AG95" s="151" t="s">
        <v>201</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263" t="s">
        <v>291</v>
      </c>
      <c r="D96" s="264"/>
      <c r="E96" s="264"/>
      <c r="F96" s="264"/>
      <c r="G96" s="264"/>
      <c r="H96" s="161"/>
      <c r="I96" s="161"/>
      <c r="J96" s="161"/>
      <c r="K96" s="161"/>
      <c r="L96" s="161"/>
      <c r="M96" s="161"/>
      <c r="N96" s="161"/>
      <c r="O96" s="161"/>
      <c r="P96" s="161"/>
      <c r="Q96" s="161"/>
      <c r="R96" s="161"/>
      <c r="S96" s="161"/>
      <c r="T96" s="161"/>
      <c r="U96" s="161"/>
      <c r="V96" s="161"/>
      <c r="W96" s="161"/>
      <c r="X96" s="151"/>
      <c r="Y96" s="151"/>
      <c r="Z96" s="151"/>
      <c r="AA96" s="151"/>
      <c r="AB96" s="151"/>
      <c r="AC96" s="151"/>
      <c r="AD96" s="151"/>
      <c r="AE96" s="151"/>
      <c r="AF96" s="151"/>
      <c r="AG96" s="151" t="s">
        <v>178</v>
      </c>
      <c r="AH96" s="151"/>
      <c r="AI96" s="151"/>
      <c r="AJ96" s="151"/>
      <c r="AK96" s="151"/>
      <c r="AL96" s="151"/>
      <c r="AM96" s="151"/>
      <c r="AN96" s="151"/>
      <c r="AO96" s="151"/>
      <c r="AP96" s="151"/>
      <c r="AQ96" s="151"/>
      <c r="AR96" s="151"/>
      <c r="AS96" s="151"/>
      <c r="AT96" s="151"/>
      <c r="AU96" s="151"/>
      <c r="AV96" s="151"/>
      <c r="AW96" s="151"/>
      <c r="AX96" s="151"/>
      <c r="AY96" s="151"/>
      <c r="AZ96" s="151"/>
      <c r="BA96" s="177" t="str">
        <f>C96</f>
        <v>Položka obsahuje: okenní a rohové lišty, výztužnou stěrku, kontaktní nátěr a povrchovou úpravu omítkou.</v>
      </c>
      <c r="BB96" s="151"/>
      <c r="BC96" s="151"/>
      <c r="BD96" s="151"/>
      <c r="BE96" s="151"/>
      <c r="BF96" s="151"/>
      <c r="BG96" s="151"/>
      <c r="BH96" s="151"/>
    </row>
    <row r="97" spans="1:60" outlineLevel="1" x14ac:dyDescent="0.2">
      <c r="A97" s="158"/>
      <c r="B97" s="159"/>
      <c r="C97" s="196" t="s">
        <v>292</v>
      </c>
      <c r="D97" s="184"/>
      <c r="E97" s="185">
        <v>5.4910000000000005</v>
      </c>
      <c r="F97" s="161"/>
      <c r="G97" s="161"/>
      <c r="H97" s="161"/>
      <c r="I97" s="161"/>
      <c r="J97" s="161"/>
      <c r="K97" s="161"/>
      <c r="L97" s="161"/>
      <c r="M97" s="161"/>
      <c r="N97" s="161"/>
      <c r="O97" s="161"/>
      <c r="P97" s="161"/>
      <c r="Q97" s="161"/>
      <c r="R97" s="161"/>
      <c r="S97" s="161"/>
      <c r="T97" s="161"/>
      <c r="U97" s="161"/>
      <c r="V97" s="161"/>
      <c r="W97" s="161"/>
      <c r="X97" s="151"/>
      <c r="Y97" s="151"/>
      <c r="Z97" s="151"/>
      <c r="AA97" s="151"/>
      <c r="AB97" s="151"/>
      <c r="AC97" s="151"/>
      <c r="AD97" s="151"/>
      <c r="AE97" s="151"/>
      <c r="AF97" s="151"/>
      <c r="AG97" s="151" t="s">
        <v>203</v>
      </c>
      <c r="AH97" s="151">
        <v>0</v>
      </c>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ht="33.75" outlineLevel="1" x14ac:dyDescent="0.2">
      <c r="A98" s="158"/>
      <c r="B98" s="159"/>
      <c r="C98" s="196" t="s">
        <v>293</v>
      </c>
      <c r="D98" s="184"/>
      <c r="E98" s="185">
        <v>15.377800000000001</v>
      </c>
      <c r="F98" s="161"/>
      <c r="G98" s="161"/>
      <c r="H98" s="161"/>
      <c r="I98" s="161"/>
      <c r="J98" s="161"/>
      <c r="K98" s="161"/>
      <c r="L98" s="161"/>
      <c r="M98" s="161"/>
      <c r="N98" s="161"/>
      <c r="O98" s="161"/>
      <c r="P98" s="161"/>
      <c r="Q98" s="161"/>
      <c r="R98" s="161"/>
      <c r="S98" s="161"/>
      <c r="T98" s="161"/>
      <c r="U98" s="161"/>
      <c r="V98" s="161"/>
      <c r="W98" s="161"/>
      <c r="X98" s="151"/>
      <c r="Y98" s="151"/>
      <c r="Z98" s="151"/>
      <c r="AA98" s="151"/>
      <c r="AB98" s="151"/>
      <c r="AC98" s="151"/>
      <c r="AD98" s="151"/>
      <c r="AE98" s="151"/>
      <c r="AF98" s="151"/>
      <c r="AG98" s="151" t="s">
        <v>203</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
      <c r="A99" s="158"/>
      <c r="B99" s="159"/>
      <c r="C99" s="196" t="s">
        <v>294</v>
      </c>
      <c r="D99" s="184"/>
      <c r="E99" s="185">
        <v>6.4584000000000001</v>
      </c>
      <c r="F99" s="161"/>
      <c r="G99" s="161"/>
      <c r="H99" s="161"/>
      <c r="I99" s="161"/>
      <c r="J99" s="161"/>
      <c r="K99" s="161"/>
      <c r="L99" s="161"/>
      <c r="M99" s="161"/>
      <c r="N99" s="161"/>
      <c r="O99" s="161"/>
      <c r="P99" s="161"/>
      <c r="Q99" s="161"/>
      <c r="R99" s="161"/>
      <c r="S99" s="161"/>
      <c r="T99" s="161"/>
      <c r="U99" s="161"/>
      <c r="V99" s="161"/>
      <c r="W99" s="161"/>
      <c r="X99" s="151"/>
      <c r="Y99" s="151"/>
      <c r="Z99" s="151"/>
      <c r="AA99" s="151"/>
      <c r="AB99" s="151"/>
      <c r="AC99" s="151"/>
      <c r="AD99" s="151"/>
      <c r="AE99" s="151"/>
      <c r="AF99" s="151"/>
      <c r="AG99" s="151" t="s">
        <v>203</v>
      </c>
      <c r="AH99" s="151">
        <v>0</v>
      </c>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96" t="s">
        <v>295</v>
      </c>
      <c r="D100" s="184"/>
      <c r="E100" s="185">
        <v>3.0797000000000003</v>
      </c>
      <c r="F100" s="161"/>
      <c r="G100" s="161"/>
      <c r="H100" s="161"/>
      <c r="I100" s="161"/>
      <c r="J100" s="161"/>
      <c r="K100" s="161"/>
      <c r="L100" s="161"/>
      <c r="M100" s="161"/>
      <c r="N100" s="161"/>
      <c r="O100" s="161"/>
      <c r="P100" s="161"/>
      <c r="Q100" s="161"/>
      <c r="R100" s="161"/>
      <c r="S100" s="161"/>
      <c r="T100" s="161"/>
      <c r="U100" s="161"/>
      <c r="V100" s="161"/>
      <c r="W100" s="161"/>
      <c r="X100" s="151"/>
      <c r="Y100" s="151"/>
      <c r="Z100" s="151"/>
      <c r="AA100" s="151"/>
      <c r="AB100" s="151"/>
      <c r="AC100" s="151"/>
      <c r="AD100" s="151"/>
      <c r="AE100" s="151"/>
      <c r="AF100" s="151"/>
      <c r="AG100" s="151" t="s">
        <v>203</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70">
        <v>11</v>
      </c>
      <c r="B101" s="171" t="s">
        <v>296</v>
      </c>
      <c r="C101" s="180" t="s">
        <v>297</v>
      </c>
      <c r="D101" s="172" t="s">
        <v>197</v>
      </c>
      <c r="E101" s="173">
        <v>15.764000000000001</v>
      </c>
      <c r="F101" s="174"/>
      <c r="G101" s="175">
        <f>ROUND(E101*F101,2)</f>
        <v>0</v>
      </c>
      <c r="H101" s="174"/>
      <c r="I101" s="175">
        <f>ROUND(E101*H101,2)</f>
        <v>0</v>
      </c>
      <c r="J101" s="174"/>
      <c r="K101" s="175">
        <f>ROUND(E101*J101,2)</f>
        <v>0</v>
      </c>
      <c r="L101" s="175">
        <v>21</v>
      </c>
      <c r="M101" s="175">
        <f>G101*(1+L101/100)</f>
        <v>0</v>
      </c>
      <c r="N101" s="175">
        <v>0</v>
      </c>
      <c r="O101" s="175">
        <f>ROUND(E101*N101,2)</f>
        <v>0</v>
      </c>
      <c r="P101" s="175">
        <v>0</v>
      </c>
      <c r="Q101" s="175">
        <f>ROUND(E101*P101,2)</f>
        <v>0</v>
      </c>
      <c r="R101" s="175" t="s">
        <v>198</v>
      </c>
      <c r="S101" s="175" t="s">
        <v>174</v>
      </c>
      <c r="T101" s="176" t="s">
        <v>174</v>
      </c>
      <c r="U101" s="161">
        <v>0.42474000000000001</v>
      </c>
      <c r="V101" s="161">
        <f>ROUND(E101*U101,2)</f>
        <v>6.7</v>
      </c>
      <c r="W101" s="161"/>
      <c r="X101" s="151"/>
      <c r="Y101" s="151"/>
      <c r="Z101" s="151"/>
      <c r="AA101" s="151"/>
      <c r="AB101" s="151"/>
      <c r="AC101" s="151"/>
      <c r="AD101" s="151"/>
      <c r="AE101" s="151"/>
      <c r="AF101" s="151"/>
      <c r="AG101" s="151" t="s">
        <v>199</v>
      </c>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ht="33.75" outlineLevel="1" x14ac:dyDescent="0.2">
      <c r="A102" s="158"/>
      <c r="B102" s="159"/>
      <c r="C102" s="252" t="s">
        <v>602</v>
      </c>
      <c r="D102" s="253"/>
      <c r="E102" s="253"/>
      <c r="F102" s="253"/>
      <c r="G102" s="253"/>
      <c r="H102" s="161"/>
      <c r="I102" s="161"/>
      <c r="J102" s="161"/>
      <c r="K102" s="161"/>
      <c r="L102" s="161"/>
      <c r="M102" s="161"/>
      <c r="N102" s="161"/>
      <c r="O102" s="161"/>
      <c r="P102" s="161"/>
      <c r="Q102" s="161"/>
      <c r="R102" s="161"/>
      <c r="S102" s="161"/>
      <c r="T102" s="161"/>
      <c r="U102" s="161"/>
      <c r="V102" s="161"/>
      <c r="W102" s="161"/>
      <c r="X102" s="151"/>
      <c r="Y102" s="151"/>
      <c r="Z102" s="151"/>
      <c r="AA102" s="151"/>
      <c r="AB102" s="151"/>
      <c r="AC102" s="151"/>
      <c r="AD102" s="151"/>
      <c r="AE102" s="151"/>
      <c r="AF102" s="151"/>
      <c r="AG102" s="151" t="s">
        <v>178</v>
      </c>
      <c r="AH102" s="151"/>
      <c r="AI102" s="151"/>
      <c r="AJ102" s="151"/>
      <c r="AK102" s="151"/>
      <c r="AL102" s="151"/>
      <c r="AM102" s="151"/>
      <c r="AN102" s="151"/>
      <c r="AO102" s="151"/>
      <c r="AP102" s="151"/>
      <c r="AQ102" s="151"/>
      <c r="AR102" s="151"/>
      <c r="AS102" s="151"/>
      <c r="AT102" s="151"/>
      <c r="AU102" s="151"/>
      <c r="AV102" s="151"/>
      <c r="AW102" s="151"/>
      <c r="AX102" s="151"/>
      <c r="AY102" s="151"/>
      <c r="AZ102" s="151"/>
      <c r="BA102" s="177" t="str">
        <f>C102</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v>
      </c>
      <c r="BB102" s="151"/>
      <c r="BC102" s="151"/>
      <c r="BD102" s="151"/>
      <c r="BE102" s="151"/>
      <c r="BF102" s="151"/>
      <c r="BG102" s="151"/>
      <c r="BH102" s="151"/>
    </row>
    <row r="103" spans="1:60" outlineLevel="1" x14ac:dyDescent="0.2">
      <c r="A103" s="158"/>
      <c r="B103" s="159"/>
      <c r="C103" s="263" t="s">
        <v>298</v>
      </c>
      <c r="D103" s="264"/>
      <c r="E103" s="264"/>
      <c r="F103" s="264"/>
      <c r="G103" s="264"/>
      <c r="H103" s="161"/>
      <c r="I103" s="161"/>
      <c r="J103" s="161"/>
      <c r="K103" s="161"/>
      <c r="L103" s="161"/>
      <c r="M103" s="161"/>
      <c r="N103" s="161"/>
      <c r="O103" s="161"/>
      <c r="P103" s="161"/>
      <c r="Q103" s="161"/>
      <c r="R103" s="161"/>
      <c r="S103" s="161"/>
      <c r="T103" s="161"/>
      <c r="U103" s="161"/>
      <c r="V103" s="161"/>
      <c r="W103" s="161"/>
      <c r="X103" s="151"/>
      <c r="Y103" s="151"/>
      <c r="Z103" s="151"/>
      <c r="AA103" s="151"/>
      <c r="AB103" s="151"/>
      <c r="AC103" s="151"/>
      <c r="AD103" s="151"/>
      <c r="AE103" s="151"/>
      <c r="AF103" s="151"/>
      <c r="AG103" s="151" t="s">
        <v>178</v>
      </c>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58"/>
      <c r="B104" s="159"/>
      <c r="C104" s="196" t="s">
        <v>299</v>
      </c>
      <c r="D104" s="184"/>
      <c r="E104" s="185">
        <v>15.764000000000001</v>
      </c>
      <c r="F104" s="161"/>
      <c r="G104" s="161"/>
      <c r="H104" s="161"/>
      <c r="I104" s="161"/>
      <c r="J104" s="161"/>
      <c r="K104" s="161"/>
      <c r="L104" s="161"/>
      <c r="M104" s="161"/>
      <c r="N104" s="161"/>
      <c r="O104" s="161"/>
      <c r="P104" s="161"/>
      <c r="Q104" s="161"/>
      <c r="R104" s="161"/>
      <c r="S104" s="161"/>
      <c r="T104" s="161"/>
      <c r="U104" s="161"/>
      <c r="V104" s="161"/>
      <c r="W104" s="161"/>
      <c r="X104" s="151"/>
      <c r="Y104" s="151"/>
      <c r="Z104" s="151"/>
      <c r="AA104" s="151"/>
      <c r="AB104" s="151"/>
      <c r="AC104" s="151"/>
      <c r="AD104" s="151"/>
      <c r="AE104" s="151"/>
      <c r="AF104" s="151"/>
      <c r="AG104" s="151" t="s">
        <v>203</v>
      </c>
      <c r="AH104" s="151">
        <v>0</v>
      </c>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70">
        <v>12</v>
      </c>
      <c r="B105" s="171" t="s">
        <v>300</v>
      </c>
      <c r="C105" s="180" t="s">
        <v>301</v>
      </c>
      <c r="D105" s="172" t="s">
        <v>216</v>
      </c>
      <c r="E105" s="173">
        <v>88.600000000000009</v>
      </c>
      <c r="F105" s="174"/>
      <c r="G105" s="175">
        <f>ROUND(E105*F105,2)</f>
        <v>0</v>
      </c>
      <c r="H105" s="174"/>
      <c r="I105" s="175">
        <f>ROUND(E105*H105,2)</f>
        <v>0</v>
      </c>
      <c r="J105" s="174"/>
      <c r="K105" s="175">
        <f>ROUND(E105*J105,2)</f>
        <v>0</v>
      </c>
      <c r="L105" s="175">
        <v>21</v>
      </c>
      <c r="M105" s="175">
        <f>G105*(1+L105/100)</f>
        <v>0</v>
      </c>
      <c r="N105" s="175">
        <v>2.8000000000000003E-4</v>
      </c>
      <c r="O105" s="175">
        <f>ROUND(E105*N105,2)</f>
        <v>0.02</v>
      </c>
      <c r="P105" s="175">
        <v>0</v>
      </c>
      <c r="Q105" s="175">
        <f>ROUND(E105*P105,2)</f>
        <v>0</v>
      </c>
      <c r="R105" s="175" t="s">
        <v>198</v>
      </c>
      <c r="S105" s="175" t="s">
        <v>174</v>
      </c>
      <c r="T105" s="176" t="s">
        <v>174</v>
      </c>
      <c r="U105" s="161">
        <v>0.21360000000000001</v>
      </c>
      <c r="V105" s="161">
        <f>ROUND(E105*U105,2)</f>
        <v>18.920000000000002</v>
      </c>
      <c r="W105" s="161"/>
      <c r="X105" s="151"/>
      <c r="Y105" s="151"/>
      <c r="Z105" s="151"/>
      <c r="AA105" s="151"/>
      <c r="AB105" s="151"/>
      <c r="AC105" s="151"/>
      <c r="AD105" s="151"/>
      <c r="AE105" s="151"/>
      <c r="AF105" s="151"/>
      <c r="AG105" s="151" t="s">
        <v>252</v>
      </c>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58"/>
      <c r="B106" s="159"/>
      <c r="C106" s="196" t="s">
        <v>302</v>
      </c>
      <c r="D106" s="184"/>
      <c r="E106" s="185">
        <v>18.810000000000002</v>
      </c>
      <c r="F106" s="161"/>
      <c r="G106" s="161"/>
      <c r="H106" s="161"/>
      <c r="I106" s="161"/>
      <c r="J106" s="161"/>
      <c r="K106" s="161"/>
      <c r="L106" s="161"/>
      <c r="M106" s="161"/>
      <c r="N106" s="161"/>
      <c r="O106" s="161"/>
      <c r="P106" s="161"/>
      <c r="Q106" s="161"/>
      <c r="R106" s="161"/>
      <c r="S106" s="161"/>
      <c r="T106" s="161"/>
      <c r="U106" s="161"/>
      <c r="V106" s="161"/>
      <c r="W106" s="161"/>
      <c r="X106" s="151"/>
      <c r="Y106" s="151"/>
      <c r="Z106" s="151"/>
      <c r="AA106" s="151"/>
      <c r="AB106" s="151"/>
      <c r="AC106" s="151"/>
      <c r="AD106" s="151"/>
      <c r="AE106" s="151"/>
      <c r="AF106" s="151"/>
      <c r="AG106" s="151" t="s">
        <v>203</v>
      </c>
      <c r="AH106" s="151">
        <v>0</v>
      </c>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
      <c r="A107" s="158"/>
      <c r="B107" s="159"/>
      <c r="C107" s="196" t="s">
        <v>303</v>
      </c>
      <c r="D107" s="184"/>
      <c r="E107" s="185">
        <v>34.040000000000006</v>
      </c>
      <c r="F107" s="161"/>
      <c r="G107" s="161"/>
      <c r="H107" s="161"/>
      <c r="I107" s="161"/>
      <c r="J107" s="161"/>
      <c r="K107" s="161"/>
      <c r="L107" s="161"/>
      <c r="M107" s="161"/>
      <c r="N107" s="161"/>
      <c r="O107" s="161"/>
      <c r="P107" s="161"/>
      <c r="Q107" s="161"/>
      <c r="R107" s="161"/>
      <c r="S107" s="161"/>
      <c r="T107" s="161"/>
      <c r="U107" s="161"/>
      <c r="V107" s="161"/>
      <c r="W107" s="161"/>
      <c r="X107" s="151"/>
      <c r="Y107" s="151"/>
      <c r="Z107" s="151"/>
      <c r="AA107" s="151"/>
      <c r="AB107" s="151"/>
      <c r="AC107" s="151"/>
      <c r="AD107" s="151"/>
      <c r="AE107" s="151"/>
      <c r="AF107" s="151"/>
      <c r="AG107" s="151" t="s">
        <v>203</v>
      </c>
      <c r="AH107" s="151">
        <v>0</v>
      </c>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
      <c r="A108" s="158"/>
      <c r="B108" s="159"/>
      <c r="C108" s="196" t="s">
        <v>304</v>
      </c>
      <c r="D108" s="184"/>
      <c r="E108" s="185">
        <v>19.46</v>
      </c>
      <c r="F108" s="161"/>
      <c r="G108" s="161"/>
      <c r="H108" s="161"/>
      <c r="I108" s="161"/>
      <c r="J108" s="161"/>
      <c r="K108" s="161"/>
      <c r="L108" s="161"/>
      <c r="M108" s="161"/>
      <c r="N108" s="161"/>
      <c r="O108" s="161"/>
      <c r="P108" s="161"/>
      <c r="Q108" s="161"/>
      <c r="R108" s="161"/>
      <c r="S108" s="161"/>
      <c r="T108" s="161"/>
      <c r="U108" s="161"/>
      <c r="V108" s="161"/>
      <c r="W108" s="161"/>
      <c r="X108" s="151"/>
      <c r="Y108" s="151"/>
      <c r="Z108" s="151"/>
      <c r="AA108" s="151"/>
      <c r="AB108" s="151"/>
      <c r="AC108" s="151"/>
      <c r="AD108" s="151"/>
      <c r="AE108" s="151"/>
      <c r="AF108" s="151"/>
      <c r="AG108" s="151" t="s">
        <v>203</v>
      </c>
      <c r="AH108" s="151">
        <v>0</v>
      </c>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
      <c r="A109" s="158"/>
      <c r="B109" s="159"/>
      <c r="C109" s="196" t="s">
        <v>305</v>
      </c>
      <c r="D109" s="184"/>
      <c r="E109" s="185">
        <v>16.290000000000003</v>
      </c>
      <c r="F109" s="161"/>
      <c r="G109" s="161"/>
      <c r="H109" s="161"/>
      <c r="I109" s="161"/>
      <c r="J109" s="161"/>
      <c r="K109" s="161"/>
      <c r="L109" s="161"/>
      <c r="M109" s="161"/>
      <c r="N109" s="161"/>
      <c r="O109" s="161"/>
      <c r="P109" s="161"/>
      <c r="Q109" s="161"/>
      <c r="R109" s="161"/>
      <c r="S109" s="161"/>
      <c r="T109" s="161"/>
      <c r="U109" s="161"/>
      <c r="V109" s="161"/>
      <c r="W109" s="161"/>
      <c r="X109" s="151"/>
      <c r="Y109" s="151"/>
      <c r="Z109" s="151"/>
      <c r="AA109" s="151"/>
      <c r="AB109" s="151"/>
      <c r="AC109" s="151"/>
      <c r="AD109" s="151"/>
      <c r="AE109" s="151"/>
      <c r="AF109" s="151"/>
      <c r="AG109" s="151" t="s">
        <v>203</v>
      </c>
      <c r="AH109" s="151">
        <v>0</v>
      </c>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ht="33.75" outlineLevel="1" x14ac:dyDescent="0.2">
      <c r="A110" s="170">
        <v>13</v>
      </c>
      <c r="B110" s="171" t="s">
        <v>306</v>
      </c>
      <c r="C110" s="180" t="s">
        <v>307</v>
      </c>
      <c r="D110" s="172" t="s">
        <v>197</v>
      </c>
      <c r="E110" s="173">
        <v>377.35210000000001</v>
      </c>
      <c r="F110" s="174"/>
      <c r="G110" s="175">
        <f>ROUND(E110*F110,2)</f>
        <v>0</v>
      </c>
      <c r="H110" s="174"/>
      <c r="I110" s="175">
        <f>ROUND(E110*H110,2)</f>
        <v>0</v>
      </c>
      <c r="J110" s="174"/>
      <c r="K110" s="175">
        <f>ROUND(E110*J110,2)</f>
        <v>0</v>
      </c>
      <c r="L110" s="175">
        <v>21</v>
      </c>
      <c r="M110" s="175">
        <f>G110*(1+L110/100)</f>
        <v>0</v>
      </c>
      <c r="N110" s="175">
        <v>1.2050000000000002E-2</v>
      </c>
      <c r="O110" s="175">
        <f>ROUND(E110*N110,2)</f>
        <v>4.55</v>
      </c>
      <c r="P110" s="175">
        <v>0</v>
      </c>
      <c r="Q110" s="175">
        <f>ROUND(E110*P110,2)</f>
        <v>0</v>
      </c>
      <c r="R110" s="175" t="s">
        <v>217</v>
      </c>
      <c r="S110" s="175" t="s">
        <v>174</v>
      </c>
      <c r="T110" s="176" t="s">
        <v>174</v>
      </c>
      <c r="U110" s="161">
        <v>0.1638</v>
      </c>
      <c r="V110" s="161">
        <f>ROUND(E110*U110,2)</f>
        <v>61.81</v>
      </c>
      <c r="W110" s="161"/>
      <c r="X110" s="151"/>
      <c r="Y110" s="151"/>
      <c r="Z110" s="151"/>
      <c r="AA110" s="151"/>
      <c r="AB110" s="151"/>
      <c r="AC110" s="151"/>
      <c r="AD110" s="151"/>
      <c r="AE110" s="151"/>
      <c r="AF110" s="151"/>
      <c r="AG110" s="151" t="s">
        <v>252</v>
      </c>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58"/>
      <c r="B111" s="159"/>
      <c r="C111" s="261" t="s">
        <v>308</v>
      </c>
      <c r="D111" s="262"/>
      <c r="E111" s="262"/>
      <c r="F111" s="262"/>
      <c r="G111" s="262"/>
      <c r="H111" s="161"/>
      <c r="I111" s="161"/>
      <c r="J111" s="161"/>
      <c r="K111" s="161"/>
      <c r="L111" s="161"/>
      <c r="M111" s="161"/>
      <c r="N111" s="161"/>
      <c r="O111" s="161"/>
      <c r="P111" s="161"/>
      <c r="Q111" s="161"/>
      <c r="R111" s="161"/>
      <c r="S111" s="161"/>
      <c r="T111" s="161"/>
      <c r="U111" s="161"/>
      <c r="V111" s="161"/>
      <c r="W111" s="161"/>
      <c r="X111" s="151"/>
      <c r="Y111" s="151"/>
      <c r="Z111" s="151"/>
      <c r="AA111" s="151"/>
      <c r="AB111" s="151"/>
      <c r="AC111" s="151"/>
      <c r="AD111" s="151"/>
      <c r="AE111" s="151"/>
      <c r="AF111" s="151"/>
      <c r="AG111" s="151" t="s">
        <v>201</v>
      </c>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
      <c r="A112" s="158"/>
      <c r="B112" s="159"/>
      <c r="C112" s="263" t="s">
        <v>309</v>
      </c>
      <c r="D112" s="264"/>
      <c r="E112" s="264"/>
      <c r="F112" s="264"/>
      <c r="G112" s="264"/>
      <c r="H112" s="161"/>
      <c r="I112" s="161"/>
      <c r="J112" s="161"/>
      <c r="K112" s="161"/>
      <c r="L112" s="161"/>
      <c r="M112" s="161"/>
      <c r="N112" s="161"/>
      <c r="O112" s="161"/>
      <c r="P112" s="161"/>
      <c r="Q112" s="161"/>
      <c r="R112" s="161"/>
      <c r="S112" s="161"/>
      <c r="T112" s="161"/>
      <c r="U112" s="161"/>
      <c r="V112" s="161"/>
      <c r="W112" s="161"/>
      <c r="X112" s="151"/>
      <c r="Y112" s="151"/>
      <c r="Z112" s="151"/>
      <c r="AA112" s="151"/>
      <c r="AB112" s="151"/>
      <c r="AC112" s="151"/>
      <c r="AD112" s="151"/>
      <c r="AE112" s="151"/>
      <c r="AF112" s="151"/>
      <c r="AG112" s="151" t="s">
        <v>178</v>
      </c>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
      <c r="A113" s="158"/>
      <c r="B113" s="159"/>
      <c r="C113" s="196" t="s">
        <v>310</v>
      </c>
      <c r="D113" s="184"/>
      <c r="E113" s="185">
        <v>83.422200000000004</v>
      </c>
      <c r="F113" s="161"/>
      <c r="G113" s="161"/>
      <c r="H113" s="161"/>
      <c r="I113" s="161"/>
      <c r="J113" s="161"/>
      <c r="K113" s="161"/>
      <c r="L113" s="161"/>
      <c r="M113" s="161"/>
      <c r="N113" s="161"/>
      <c r="O113" s="161"/>
      <c r="P113" s="161"/>
      <c r="Q113" s="161"/>
      <c r="R113" s="161"/>
      <c r="S113" s="161"/>
      <c r="T113" s="161"/>
      <c r="U113" s="161"/>
      <c r="V113" s="161"/>
      <c r="W113" s="161"/>
      <c r="X113" s="151"/>
      <c r="Y113" s="151"/>
      <c r="Z113" s="151"/>
      <c r="AA113" s="151"/>
      <c r="AB113" s="151"/>
      <c r="AC113" s="151"/>
      <c r="AD113" s="151"/>
      <c r="AE113" s="151"/>
      <c r="AF113" s="151"/>
      <c r="AG113" s="151" t="s">
        <v>203</v>
      </c>
      <c r="AH113" s="151">
        <v>0</v>
      </c>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
      <c r="A114" s="158"/>
      <c r="B114" s="159"/>
      <c r="C114" s="196" t="s">
        <v>270</v>
      </c>
      <c r="D114" s="184"/>
      <c r="E114" s="185">
        <v>152.6918</v>
      </c>
      <c r="F114" s="161"/>
      <c r="G114" s="161"/>
      <c r="H114" s="161"/>
      <c r="I114" s="161"/>
      <c r="J114" s="161"/>
      <c r="K114" s="161"/>
      <c r="L114" s="161"/>
      <c r="M114" s="161"/>
      <c r="N114" s="161"/>
      <c r="O114" s="161"/>
      <c r="P114" s="161"/>
      <c r="Q114" s="161"/>
      <c r="R114" s="161"/>
      <c r="S114" s="161"/>
      <c r="T114" s="161"/>
      <c r="U114" s="161"/>
      <c r="V114" s="161"/>
      <c r="W114" s="161"/>
      <c r="X114" s="151"/>
      <c r="Y114" s="151"/>
      <c r="Z114" s="151"/>
      <c r="AA114" s="151"/>
      <c r="AB114" s="151"/>
      <c r="AC114" s="151"/>
      <c r="AD114" s="151"/>
      <c r="AE114" s="151"/>
      <c r="AF114" s="151"/>
      <c r="AG114" s="151" t="s">
        <v>203</v>
      </c>
      <c r="AH114" s="151">
        <v>0</v>
      </c>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196" t="s">
        <v>271</v>
      </c>
      <c r="D115" s="184"/>
      <c r="E115" s="185">
        <v>-18.883599999999998</v>
      </c>
      <c r="F115" s="161"/>
      <c r="G115" s="161"/>
      <c r="H115" s="161"/>
      <c r="I115" s="161"/>
      <c r="J115" s="161"/>
      <c r="K115" s="161"/>
      <c r="L115" s="161"/>
      <c r="M115" s="161"/>
      <c r="N115" s="161"/>
      <c r="O115" s="161"/>
      <c r="P115" s="161"/>
      <c r="Q115" s="161"/>
      <c r="R115" s="161"/>
      <c r="S115" s="161"/>
      <c r="T115" s="161"/>
      <c r="U115" s="161"/>
      <c r="V115" s="161"/>
      <c r="W115" s="161"/>
      <c r="X115" s="151"/>
      <c r="Y115" s="151"/>
      <c r="Z115" s="151"/>
      <c r="AA115" s="151"/>
      <c r="AB115" s="151"/>
      <c r="AC115" s="151"/>
      <c r="AD115" s="151"/>
      <c r="AE115" s="151"/>
      <c r="AF115" s="151"/>
      <c r="AG115" s="151" t="s">
        <v>203</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ht="22.5" outlineLevel="1" x14ac:dyDescent="0.2">
      <c r="A116" s="158"/>
      <c r="B116" s="159"/>
      <c r="C116" s="196" t="s">
        <v>311</v>
      </c>
      <c r="D116" s="184"/>
      <c r="E116" s="185">
        <v>10.3398</v>
      </c>
      <c r="F116" s="161"/>
      <c r="G116" s="161"/>
      <c r="H116" s="161"/>
      <c r="I116" s="161"/>
      <c r="J116" s="161"/>
      <c r="K116" s="161"/>
      <c r="L116" s="161"/>
      <c r="M116" s="161"/>
      <c r="N116" s="161"/>
      <c r="O116" s="161"/>
      <c r="P116" s="161"/>
      <c r="Q116" s="161"/>
      <c r="R116" s="161"/>
      <c r="S116" s="161"/>
      <c r="T116" s="161"/>
      <c r="U116" s="161"/>
      <c r="V116" s="161"/>
      <c r="W116" s="161"/>
      <c r="X116" s="151"/>
      <c r="Y116" s="151"/>
      <c r="Z116" s="151"/>
      <c r="AA116" s="151"/>
      <c r="AB116" s="151"/>
      <c r="AC116" s="151"/>
      <c r="AD116" s="151"/>
      <c r="AE116" s="151"/>
      <c r="AF116" s="151"/>
      <c r="AG116" s="151" t="s">
        <v>203</v>
      </c>
      <c r="AH116" s="151">
        <v>0</v>
      </c>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ht="22.5" outlineLevel="1" x14ac:dyDescent="0.2">
      <c r="A117" s="158"/>
      <c r="B117" s="159"/>
      <c r="C117" s="196" t="s">
        <v>312</v>
      </c>
      <c r="D117" s="184"/>
      <c r="E117" s="185">
        <v>79.881200000000007</v>
      </c>
      <c r="F117" s="161"/>
      <c r="G117" s="161"/>
      <c r="H117" s="161"/>
      <c r="I117" s="161"/>
      <c r="J117" s="161"/>
      <c r="K117" s="161"/>
      <c r="L117" s="161"/>
      <c r="M117" s="161"/>
      <c r="N117" s="161"/>
      <c r="O117" s="161"/>
      <c r="P117" s="161"/>
      <c r="Q117" s="161"/>
      <c r="R117" s="161"/>
      <c r="S117" s="161"/>
      <c r="T117" s="161"/>
      <c r="U117" s="161"/>
      <c r="V117" s="161"/>
      <c r="W117" s="161"/>
      <c r="X117" s="151"/>
      <c r="Y117" s="151"/>
      <c r="Z117" s="151"/>
      <c r="AA117" s="151"/>
      <c r="AB117" s="151"/>
      <c r="AC117" s="151"/>
      <c r="AD117" s="151"/>
      <c r="AE117" s="151"/>
      <c r="AF117" s="151"/>
      <c r="AG117" s="151" t="s">
        <v>203</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58"/>
      <c r="B118" s="159"/>
      <c r="C118" s="196" t="s">
        <v>313</v>
      </c>
      <c r="D118" s="184"/>
      <c r="E118" s="185">
        <v>69.900700000000001</v>
      </c>
      <c r="F118" s="161"/>
      <c r="G118" s="161"/>
      <c r="H118" s="161"/>
      <c r="I118" s="161"/>
      <c r="J118" s="161"/>
      <c r="K118" s="161"/>
      <c r="L118" s="161"/>
      <c r="M118" s="161"/>
      <c r="N118" s="161"/>
      <c r="O118" s="161"/>
      <c r="P118" s="161"/>
      <c r="Q118" s="161"/>
      <c r="R118" s="161"/>
      <c r="S118" s="161"/>
      <c r="T118" s="161"/>
      <c r="U118" s="161"/>
      <c r="V118" s="161"/>
      <c r="W118" s="161"/>
      <c r="X118" s="151"/>
      <c r="Y118" s="151"/>
      <c r="Z118" s="151"/>
      <c r="AA118" s="151"/>
      <c r="AB118" s="151"/>
      <c r="AC118" s="151"/>
      <c r="AD118" s="151"/>
      <c r="AE118" s="151"/>
      <c r="AF118" s="151"/>
      <c r="AG118" s="151" t="s">
        <v>203</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ht="22.5" outlineLevel="1" x14ac:dyDescent="0.2">
      <c r="A119" s="170">
        <v>14</v>
      </c>
      <c r="B119" s="171" t="s">
        <v>314</v>
      </c>
      <c r="C119" s="180" t="s">
        <v>315</v>
      </c>
      <c r="D119" s="172" t="s">
        <v>216</v>
      </c>
      <c r="E119" s="173">
        <v>65.290000000000006</v>
      </c>
      <c r="F119" s="174"/>
      <c r="G119" s="175">
        <f>ROUND(E119*F119,2)</f>
        <v>0</v>
      </c>
      <c r="H119" s="174"/>
      <c r="I119" s="175">
        <f>ROUND(E119*H119,2)</f>
        <v>0</v>
      </c>
      <c r="J119" s="174"/>
      <c r="K119" s="175">
        <f>ROUND(E119*J119,2)</f>
        <v>0</v>
      </c>
      <c r="L119" s="175">
        <v>21</v>
      </c>
      <c r="M119" s="175">
        <f>G119*(1+L119/100)</f>
        <v>0</v>
      </c>
      <c r="N119" s="175">
        <v>0</v>
      </c>
      <c r="O119" s="175">
        <f>ROUND(E119*N119,2)</f>
        <v>0</v>
      </c>
      <c r="P119" s="175">
        <v>0</v>
      </c>
      <c r="Q119" s="175">
        <f>ROUND(E119*P119,2)</f>
        <v>0</v>
      </c>
      <c r="R119" s="175" t="s">
        <v>198</v>
      </c>
      <c r="S119" s="175" t="s">
        <v>174</v>
      </c>
      <c r="T119" s="176" t="s">
        <v>174</v>
      </c>
      <c r="U119" s="161">
        <v>0.1</v>
      </c>
      <c r="V119" s="161">
        <f>ROUND(E119*U119,2)</f>
        <v>6.53</v>
      </c>
      <c r="W119" s="161"/>
      <c r="X119" s="151"/>
      <c r="Y119" s="151"/>
      <c r="Z119" s="151"/>
      <c r="AA119" s="151"/>
      <c r="AB119" s="151"/>
      <c r="AC119" s="151"/>
      <c r="AD119" s="151"/>
      <c r="AE119" s="151"/>
      <c r="AF119" s="151"/>
      <c r="AG119" s="151" t="s">
        <v>199</v>
      </c>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
      <c r="A120" s="158"/>
      <c r="B120" s="159"/>
      <c r="C120" s="196" t="s">
        <v>316</v>
      </c>
      <c r="D120" s="184"/>
      <c r="E120" s="185">
        <v>20.6</v>
      </c>
      <c r="F120" s="161"/>
      <c r="G120" s="161"/>
      <c r="H120" s="161"/>
      <c r="I120" s="161"/>
      <c r="J120" s="161"/>
      <c r="K120" s="161"/>
      <c r="L120" s="161"/>
      <c r="M120" s="161"/>
      <c r="N120" s="161"/>
      <c r="O120" s="161"/>
      <c r="P120" s="161"/>
      <c r="Q120" s="161"/>
      <c r="R120" s="161"/>
      <c r="S120" s="161"/>
      <c r="T120" s="161"/>
      <c r="U120" s="161"/>
      <c r="V120" s="161"/>
      <c r="W120" s="161"/>
      <c r="X120" s="151"/>
      <c r="Y120" s="151"/>
      <c r="Z120" s="151"/>
      <c r="AA120" s="151"/>
      <c r="AB120" s="151"/>
      <c r="AC120" s="151"/>
      <c r="AD120" s="151"/>
      <c r="AE120" s="151"/>
      <c r="AF120" s="151"/>
      <c r="AG120" s="151" t="s">
        <v>203</v>
      </c>
      <c r="AH120" s="151">
        <v>0</v>
      </c>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
      <c r="A121" s="158"/>
      <c r="B121" s="159"/>
      <c r="C121" s="196" t="s">
        <v>317</v>
      </c>
      <c r="D121" s="184"/>
      <c r="E121" s="185">
        <v>44.690000000000005</v>
      </c>
      <c r="F121" s="161"/>
      <c r="G121" s="161"/>
      <c r="H121" s="161"/>
      <c r="I121" s="161"/>
      <c r="J121" s="161"/>
      <c r="K121" s="161"/>
      <c r="L121" s="161"/>
      <c r="M121" s="161"/>
      <c r="N121" s="161"/>
      <c r="O121" s="161"/>
      <c r="P121" s="161"/>
      <c r="Q121" s="161"/>
      <c r="R121" s="161"/>
      <c r="S121" s="161"/>
      <c r="T121" s="161"/>
      <c r="U121" s="161"/>
      <c r="V121" s="161"/>
      <c r="W121" s="161"/>
      <c r="X121" s="151"/>
      <c r="Y121" s="151"/>
      <c r="Z121" s="151"/>
      <c r="AA121" s="151"/>
      <c r="AB121" s="151"/>
      <c r="AC121" s="151"/>
      <c r="AD121" s="151"/>
      <c r="AE121" s="151"/>
      <c r="AF121" s="151"/>
      <c r="AG121" s="151" t="s">
        <v>203</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
      <c r="A122" s="170">
        <v>15</v>
      </c>
      <c r="B122" s="171" t="s">
        <v>318</v>
      </c>
      <c r="C122" s="180" t="s">
        <v>319</v>
      </c>
      <c r="D122" s="172" t="s">
        <v>197</v>
      </c>
      <c r="E122" s="173">
        <v>377.35210000000001</v>
      </c>
      <c r="F122" s="174"/>
      <c r="G122" s="175">
        <f>ROUND(E122*F122,2)</f>
        <v>0</v>
      </c>
      <c r="H122" s="174"/>
      <c r="I122" s="175">
        <f>ROUND(E122*H122,2)</f>
        <v>0</v>
      </c>
      <c r="J122" s="174"/>
      <c r="K122" s="175">
        <f>ROUND(E122*J122,2)</f>
        <v>0</v>
      </c>
      <c r="L122" s="175">
        <v>21</v>
      </c>
      <c r="M122" s="175">
        <f>G122*(1+L122/100)</f>
        <v>0</v>
      </c>
      <c r="N122" s="175">
        <v>2.0000000000000002E-5</v>
      </c>
      <c r="O122" s="175">
        <f>ROUND(E122*N122,2)</f>
        <v>0.01</v>
      </c>
      <c r="P122" s="175">
        <v>0</v>
      </c>
      <c r="Q122" s="175">
        <f>ROUND(E122*P122,2)</f>
        <v>0</v>
      </c>
      <c r="R122" s="175" t="s">
        <v>198</v>
      </c>
      <c r="S122" s="175" t="s">
        <v>174</v>
      </c>
      <c r="T122" s="176" t="s">
        <v>174</v>
      </c>
      <c r="U122" s="161">
        <v>0.11</v>
      </c>
      <c r="V122" s="161">
        <f>ROUND(E122*U122,2)</f>
        <v>41.51</v>
      </c>
      <c r="W122" s="161"/>
      <c r="X122" s="151"/>
      <c r="Y122" s="151"/>
      <c r="Z122" s="151"/>
      <c r="AA122" s="151"/>
      <c r="AB122" s="151"/>
      <c r="AC122" s="151"/>
      <c r="AD122" s="151"/>
      <c r="AE122" s="151"/>
      <c r="AF122" s="151"/>
      <c r="AG122" s="151" t="s">
        <v>252</v>
      </c>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
      <c r="A123" s="158"/>
      <c r="B123" s="159"/>
      <c r="C123" s="196" t="s">
        <v>310</v>
      </c>
      <c r="D123" s="184"/>
      <c r="E123" s="185">
        <v>83.422200000000004</v>
      </c>
      <c r="F123" s="161"/>
      <c r="G123" s="161"/>
      <c r="H123" s="161"/>
      <c r="I123" s="161"/>
      <c r="J123" s="161"/>
      <c r="K123" s="161"/>
      <c r="L123" s="161"/>
      <c r="M123" s="161"/>
      <c r="N123" s="161"/>
      <c r="O123" s="161"/>
      <c r="P123" s="161"/>
      <c r="Q123" s="161"/>
      <c r="R123" s="161"/>
      <c r="S123" s="161"/>
      <c r="T123" s="161"/>
      <c r="U123" s="161"/>
      <c r="V123" s="161"/>
      <c r="W123" s="161"/>
      <c r="X123" s="151"/>
      <c r="Y123" s="151"/>
      <c r="Z123" s="151"/>
      <c r="AA123" s="151"/>
      <c r="AB123" s="151"/>
      <c r="AC123" s="151"/>
      <c r="AD123" s="151"/>
      <c r="AE123" s="151"/>
      <c r="AF123" s="151"/>
      <c r="AG123" s="151" t="s">
        <v>203</v>
      </c>
      <c r="AH123" s="151">
        <v>0</v>
      </c>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
      <c r="A124" s="158"/>
      <c r="B124" s="159"/>
      <c r="C124" s="196" t="s">
        <v>270</v>
      </c>
      <c r="D124" s="184"/>
      <c r="E124" s="185">
        <v>152.6918</v>
      </c>
      <c r="F124" s="161"/>
      <c r="G124" s="161"/>
      <c r="H124" s="161"/>
      <c r="I124" s="161"/>
      <c r="J124" s="161"/>
      <c r="K124" s="161"/>
      <c r="L124" s="161"/>
      <c r="M124" s="161"/>
      <c r="N124" s="161"/>
      <c r="O124" s="161"/>
      <c r="P124" s="161"/>
      <c r="Q124" s="161"/>
      <c r="R124" s="161"/>
      <c r="S124" s="161"/>
      <c r="T124" s="161"/>
      <c r="U124" s="161"/>
      <c r="V124" s="161"/>
      <c r="W124" s="161"/>
      <c r="X124" s="151"/>
      <c r="Y124" s="151"/>
      <c r="Z124" s="151"/>
      <c r="AA124" s="151"/>
      <c r="AB124" s="151"/>
      <c r="AC124" s="151"/>
      <c r="AD124" s="151"/>
      <c r="AE124" s="151"/>
      <c r="AF124" s="151"/>
      <c r="AG124" s="151" t="s">
        <v>203</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
      <c r="A125" s="158"/>
      <c r="B125" s="159"/>
      <c r="C125" s="196" t="s">
        <v>271</v>
      </c>
      <c r="D125" s="184"/>
      <c r="E125" s="185">
        <v>-18.883599999999998</v>
      </c>
      <c r="F125" s="161"/>
      <c r="G125" s="161"/>
      <c r="H125" s="161"/>
      <c r="I125" s="161"/>
      <c r="J125" s="161"/>
      <c r="K125" s="161"/>
      <c r="L125" s="161"/>
      <c r="M125" s="161"/>
      <c r="N125" s="161"/>
      <c r="O125" s="161"/>
      <c r="P125" s="161"/>
      <c r="Q125" s="161"/>
      <c r="R125" s="161"/>
      <c r="S125" s="161"/>
      <c r="T125" s="161"/>
      <c r="U125" s="161"/>
      <c r="V125" s="161"/>
      <c r="W125" s="161"/>
      <c r="X125" s="151"/>
      <c r="Y125" s="151"/>
      <c r="Z125" s="151"/>
      <c r="AA125" s="151"/>
      <c r="AB125" s="151"/>
      <c r="AC125" s="151"/>
      <c r="AD125" s="151"/>
      <c r="AE125" s="151"/>
      <c r="AF125" s="151"/>
      <c r="AG125" s="151" t="s">
        <v>203</v>
      </c>
      <c r="AH125" s="151">
        <v>0</v>
      </c>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ht="22.5" outlineLevel="1" x14ac:dyDescent="0.2">
      <c r="A126" s="158"/>
      <c r="B126" s="159"/>
      <c r="C126" s="196" t="s">
        <v>311</v>
      </c>
      <c r="D126" s="184"/>
      <c r="E126" s="185">
        <v>10.3398</v>
      </c>
      <c r="F126" s="161"/>
      <c r="G126" s="161"/>
      <c r="H126" s="161"/>
      <c r="I126" s="161"/>
      <c r="J126" s="161"/>
      <c r="K126" s="161"/>
      <c r="L126" s="161"/>
      <c r="M126" s="161"/>
      <c r="N126" s="161"/>
      <c r="O126" s="161"/>
      <c r="P126" s="161"/>
      <c r="Q126" s="161"/>
      <c r="R126" s="161"/>
      <c r="S126" s="161"/>
      <c r="T126" s="161"/>
      <c r="U126" s="161"/>
      <c r="V126" s="161"/>
      <c r="W126" s="161"/>
      <c r="X126" s="151"/>
      <c r="Y126" s="151"/>
      <c r="Z126" s="151"/>
      <c r="AA126" s="151"/>
      <c r="AB126" s="151"/>
      <c r="AC126" s="151"/>
      <c r="AD126" s="151"/>
      <c r="AE126" s="151"/>
      <c r="AF126" s="151"/>
      <c r="AG126" s="151" t="s">
        <v>203</v>
      </c>
      <c r="AH126" s="151">
        <v>0</v>
      </c>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ht="22.5" outlineLevel="1" x14ac:dyDescent="0.2">
      <c r="A127" s="158"/>
      <c r="B127" s="159"/>
      <c r="C127" s="196" t="s">
        <v>312</v>
      </c>
      <c r="D127" s="184"/>
      <c r="E127" s="185">
        <v>79.881200000000007</v>
      </c>
      <c r="F127" s="161"/>
      <c r="G127" s="161"/>
      <c r="H127" s="161"/>
      <c r="I127" s="161"/>
      <c r="J127" s="161"/>
      <c r="K127" s="161"/>
      <c r="L127" s="161"/>
      <c r="M127" s="161"/>
      <c r="N127" s="161"/>
      <c r="O127" s="161"/>
      <c r="P127" s="161"/>
      <c r="Q127" s="161"/>
      <c r="R127" s="161"/>
      <c r="S127" s="161"/>
      <c r="T127" s="161"/>
      <c r="U127" s="161"/>
      <c r="V127" s="161"/>
      <c r="W127" s="161"/>
      <c r="X127" s="151"/>
      <c r="Y127" s="151"/>
      <c r="Z127" s="151"/>
      <c r="AA127" s="151"/>
      <c r="AB127" s="151"/>
      <c r="AC127" s="151"/>
      <c r="AD127" s="151"/>
      <c r="AE127" s="151"/>
      <c r="AF127" s="151"/>
      <c r="AG127" s="151" t="s">
        <v>203</v>
      </c>
      <c r="AH127" s="151">
        <v>0</v>
      </c>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
      <c r="A128" s="158"/>
      <c r="B128" s="159"/>
      <c r="C128" s="196" t="s">
        <v>313</v>
      </c>
      <c r="D128" s="184"/>
      <c r="E128" s="185">
        <v>69.900700000000001</v>
      </c>
      <c r="F128" s="161"/>
      <c r="G128" s="161"/>
      <c r="H128" s="161"/>
      <c r="I128" s="161"/>
      <c r="J128" s="161"/>
      <c r="K128" s="161"/>
      <c r="L128" s="161"/>
      <c r="M128" s="161"/>
      <c r="N128" s="161"/>
      <c r="O128" s="161"/>
      <c r="P128" s="161"/>
      <c r="Q128" s="161"/>
      <c r="R128" s="161"/>
      <c r="S128" s="161"/>
      <c r="T128" s="161"/>
      <c r="U128" s="161"/>
      <c r="V128" s="161"/>
      <c r="W128" s="161"/>
      <c r="X128" s="151"/>
      <c r="Y128" s="151"/>
      <c r="Z128" s="151"/>
      <c r="AA128" s="151"/>
      <c r="AB128" s="151"/>
      <c r="AC128" s="151"/>
      <c r="AD128" s="151"/>
      <c r="AE128" s="151"/>
      <c r="AF128" s="151"/>
      <c r="AG128" s="151" t="s">
        <v>203</v>
      </c>
      <c r="AH128" s="151">
        <v>0</v>
      </c>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
      <c r="A129" s="170">
        <v>16</v>
      </c>
      <c r="B129" s="171" t="s">
        <v>320</v>
      </c>
      <c r="C129" s="180" t="s">
        <v>321</v>
      </c>
      <c r="D129" s="172" t="s">
        <v>322</v>
      </c>
      <c r="E129" s="173">
        <v>8.652000000000001</v>
      </c>
      <c r="F129" s="174"/>
      <c r="G129" s="175">
        <f>ROUND(E129*F129,2)</f>
        <v>0</v>
      </c>
      <c r="H129" s="174"/>
      <c r="I129" s="175">
        <f>ROUND(E129*H129,2)</f>
        <v>0</v>
      </c>
      <c r="J129" s="174"/>
      <c r="K129" s="175">
        <f>ROUND(E129*J129,2)</f>
        <v>0</v>
      </c>
      <c r="L129" s="175">
        <v>21</v>
      </c>
      <c r="M129" s="175">
        <f>G129*(1+L129/100)</f>
        <v>0</v>
      </c>
      <c r="N129" s="175">
        <v>2.5000000000000001E-4</v>
      </c>
      <c r="O129" s="175">
        <f>ROUND(E129*N129,2)</f>
        <v>0</v>
      </c>
      <c r="P129" s="175">
        <v>0</v>
      </c>
      <c r="Q129" s="175">
        <f>ROUND(E129*P129,2)</f>
        <v>0</v>
      </c>
      <c r="R129" s="175" t="s">
        <v>323</v>
      </c>
      <c r="S129" s="175" t="s">
        <v>174</v>
      </c>
      <c r="T129" s="176" t="s">
        <v>174</v>
      </c>
      <c r="U129" s="161">
        <v>0</v>
      </c>
      <c r="V129" s="161">
        <f>ROUND(E129*U129,2)</f>
        <v>0</v>
      </c>
      <c r="W129" s="161"/>
      <c r="X129" s="151"/>
      <c r="Y129" s="151"/>
      <c r="Z129" s="151"/>
      <c r="AA129" s="151"/>
      <c r="AB129" s="151"/>
      <c r="AC129" s="151"/>
      <c r="AD129" s="151"/>
      <c r="AE129" s="151"/>
      <c r="AF129" s="151"/>
      <c r="AG129" s="151" t="s">
        <v>324</v>
      </c>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58"/>
      <c r="B130" s="159"/>
      <c r="C130" s="196" t="s">
        <v>325</v>
      </c>
      <c r="D130" s="184"/>
      <c r="E130" s="185">
        <v>8.652000000000001</v>
      </c>
      <c r="F130" s="161"/>
      <c r="G130" s="161"/>
      <c r="H130" s="161"/>
      <c r="I130" s="161"/>
      <c r="J130" s="161"/>
      <c r="K130" s="161"/>
      <c r="L130" s="161"/>
      <c r="M130" s="161"/>
      <c r="N130" s="161"/>
      <c r="O130" s="161"/>
      <c r="P130" s="161"/>
      <c r="Q130" s="161"/>
      <c r="R130" s="161"/>
      <c r="S130" s="161"/>
      <c r="T130" s="161"/>
      <c r="U130" s="161"/>
      <c r="V130" s="161"/>
      <c r="W130" s="161"/>
      <c r="X130" s="151"/>
      <c r="Y130" s="151"/>
      <c r="Z130" s="151"/>
      <c r="AA130" s="151"/>
      <c r="AB130" s="151"/>
      <c r="AC130" s="151"/>
      <c r="AD130" s="151"/>
      <c r="AE130" s="151"/>
      <c r="AF130" s="151"/>
      <c r="AG130" s="151" t="s">
        <v>203</v>
      </c>
      <c r="AH130" s="151">
        <v>0</v>
      </c>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
      <c r="A131" s="170">
        <v>17</v>
      </c>
      <c r="B131" s="171" t="s">
        <v>326</v>
      </c>
      <c r="C131" s="180" t="s">
        <v>327</v>
      </c>
      <c r="D131" s="172" t="s">
        <v>322</v>
      </c>
      <c r="E131" s="173">
        <v>18.7698</v>
      </c>
      <c r="F131" s="174"/>
      <c r="G131" s="175">
        <f>ROUND(E131*F131,2)</f>
        <v>0</v>
      </c>
      <c r="H131" s="174"/>
      <c r="I131" s="175">
        <f>ROUND(E131*H131,2)</f>
        <v>0</v>
      </c>
      <c r="J131" s="174"/>
      <c r="K131" s="175">
        <f>ROUND(E131*J131,2)</f>
        <v>0</v>
      </c>
      <c r="L131" s="175">
        <v>21</v>
      </c>
      <c r="M131" s="175">
        <f>G131*(1+L131/100)</f>
        <v>0</v>
      </c>
      <c r="N131" s="175">
        <v>1.4000000000000001E-4</v>
      </c>
      <c r="O131" s="175">
        <f>ROUND(E131*N131,2)</f>
        <v>0</v>
      </c>
      <c r="P131" s="175">
        <v>0</v>
      </c>
      <c r="Q131" s="175">
        <f>ROUND(E131*P131,2)</f>
        <v>0</v>
      </c>
      <c r="R131" s="175" t="s">
        <v>323</v>
      </c>
      <c r="S131" s="175" t="s">
        <v>174</v>
      </c>
      <c r="T131" s="176" t="s">
        <v>174</v>
      </c>
      <c r="U131" s="161">
        <v>0</v>
      </c>
      <c r="V131" s="161">
        <f>ROUND(E131*U131,2)</f>
        <v>0</v>
      </c>
      <c r="W131" s="161"/>
      <c r="X131" s="151"/>
      <c r="Y131" s="151"/>
      <c r="Z131" s="151"/>
      <c r="AA131" s="151"/>
      <c r="AB131" s="151"/>
      <c r="AC131" s="151"/>
      <c r="AD131" s="151"/>
      <c r="AE131" s="151"/>
      <c r="AF131" s="151"/>
      <c r="AG131" s="151" t="s">
        <v>324</v>
      </c>
      <c r="AH131" s="151"/>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
      <c r="A132" s="158"/>
      <c r="B132" s="159"/>
      <c r="C132" s="196" t="s">
        <v>328</v>
      </c>
      <c r="D132" s="184"/>
      <c r="E132" s="185">
        <v>18.7698</v>
      </c>
      <c r="F132" s="161"/>
      <c r="G132" s="161"/>
      <c r="H132" s="161"/>
      <c r="I132" s="161"/>
      <c r="J132" s="161"/>
      <c r="K132" s="161"/>
      <c r="L132" s="161"/>
      <c r="M132" s="161"/>
      <c r="N132" s="161"/>
      <c r="O132" s="161"/>
      <c r="P132" s="161"/>
      <c r="Q132" s="161"/>
      <c r="R132" s="161"/>
      <c r="S132" s="161"/>
      <c r="T132" s="161"/>
      <c r="U132" s="161"/>
      <c r="V132" s="161"/>
      <c r="W132" s="161"/>
      <c r="X132" s="151"/>
      <c r="Y132" s="151"/>
      <c r="Z132" s="151"/>
      <c r="AA132" s="151"/>
      <c r="AB132" s="151"/>
      <c r="AC132" s="151"/>
      <c r="AD132" s="151"/>
      <c r="AE132" s="151"/>
      <c r="AF132" s="151"/>
      <c r="AG132" s="151" t="s">
        <v>203</v>
      </c>
      <c r="AH132" s="151">
        <v>0</v>
      </c>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ht="33.75" outlineLevel="1" x14ac:dyDescent="0.2">
      <c r="A133" s="170">
        <v>18</v>
      </c>
      <c r="B133" s="171" t="s">
        <v>329</v>
      </c>
      <c r="C133" s="180" t="s">
        <v>330</v>
      </c>
      <c r="D133" s="172" t="s">
        <v>197</v>
      </c>
      <c r="E133" s="173">
        <v>19.81099</v>
      </c>
      <c r="F133" s="174"/>
      <c r="G133" s="175">
        <f>ROUND(E133*F133,2)</f>
        <v>0</v>
      </c>
      <c r="H133" s="174"/>
      <c r="I133" s="175">
        <f>ROUND(E133*H133,2)</f>
        <v>0</v>
      </c>
      <c r="J133" s="174"/>
      <c r="K133" s="175">
        <f>ROUND(E133*J133,2)</f>
        <v>0</v>
      </c>
      <c r="L133" s="175">
        <v>21</v>
      </c>
      <c r="M133" s="175">
        <f>G133*(1+L133/100)</f>
        <v>0</v>
      </c>
      <c r="N133" s="175">
        <v>4.6000000000000001E-4</v>
      </c>
      <c r="O133" s="175">
        <f>ROUND(E133*N133,2)</f>
        <v>0.01</v>
      </c>
      <c r="P133" s="175">
        <v>0</v>
      </c>
      <c r="Q133" s="175">
        <f>ROUND(E133*P133,2)</f>
        <v>0</v>
      </c>
      <c r="R133" s="175" t="s">
        <v>323</v>
      </c>
      <c r="S133" s="175" t="s">
        <v>174</v>
      </c>
      <c r="T133" s="176" t="s">
        <v>174</v>
      </c>
      <c r="U133" s="161">
        <v>0</v>
      </c>
      <c r="V133" s="161">
        <f>ROUND(E133*U133,2)</f>
        <v>0</v>
      </c>
      <c r="W133" s="161"/>
      <c r="X133" s="151"/>
      <c r="Y133" s="151"/>
      <c r="Z133" s="151"/>
      <c r="AA133" s="151"/>
      <c r="AB133" s="151"/>
      <c r="AC133" s="151"/>
      <c r="AD133" s="151"/>
      <c r="AE133" s="151"/>
      <c r="AF133" s="151"/>
      <c r="AG133" s="151" t="s">
        <v>331</v>
      </c>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1" x14ac:dyDescent="0.2">
      <c r="A134" s="158"/>
      <c r="B134" s="159"/>
      <c r="C134" s="197" t="s">
        <v>253</v>
      </c>
      <c r="D134" s="186"/>
      <c r="E134" s="187"/>
      <c r="F134" s="161"/>
      <c r="G134" s="161"/>
      <c r="H134" s="161"/>
      <c r="I134" s="161"/>
      <c r="J134" s="161"/>
      <c r="K134" s="161"/>
      <c r="L134" s="161"/>
      <c r="M134" s="161"/>
      <c r="N134" s="161"/>
      <c r="O134" s="161"/>
      <c r="P134" s="161"/>
      <c r="Q134" s="161"/>
      <c r="R134" s="161"/>
      <c r="S134" s="161"/>
      <c r="T134" s="161"/>
      <c r="U134" s="161"/>
      <c r="V134" s="161"/>
      <c r="W134" s="161"/>
      <c r="X134" s="151"/>
      <c r="Y134" s="151"/>
      <c r="Z134" s="151"/>
      <c r="AA134" s="151"/>
      <c r="AB134" s="151"/>
      <c r="AC134" s="151"/>
      <c r="AD134" s="151"/>
      <c r="AE134" s="151"/>
      <c r="AF134" s="151"/>
      <c r="AG134" s="151" t="s">
        <v>203</v>
      </c>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outlineLevel="1" x14ac:dyDescent="0.2">
      <c r="A135" s="158"/>
      <c r="B135" s="159"/>
      <c r="C135" s="198" t="s">
        <v>254</v>
      </c>
      <c r="D135" s="186"/>
      <c r="E135" s="187">
        <v>83.422200000000004</v>
      </c>
      <c r="F135" s="161"/>
      <c r="G135" s="161"/>
      <c r="H135" s="161"/>
      <c r="I135" s="161"/>
      <c r="J135" s="161"/>
      <c r="K135" s="161"/>
      <c r="L135" s="161"/>
      <c r="M135" s="161"/>
      <c r="N135" s="161"/>
      <c r="O135" s="161"/>
      <c r="P135" s="161"/>
      <c r="Q135" s="161"/>
      <c r="R135" s="161"/>
      <c r="S135" s="161"/>
      <c r="T135" s="161"/>
      <c r="U135" s="161"/>
      <c r="V135" s="161"/>
      <c r="W135" s="161"/>
      <c r="X135" s="151"/>
      <c r="Y135" s="151"/>
      <c r="Z135" s="151"/>
      <c r="AA135" s="151"/>
      <c r="AB135" s="151"/>
      <c r="AC135" s="151"/>
      <c r="AD135" s="151"/>
      <c r="AE135" s="151"/>
      <c r="AF135" s="151"/>
      <c r="AG135" s="151" t="s">
        <v>203</v>
      </c>
      <c r="AH135" s="151">
        <v>2</v>
      </c>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
      <c r="A136" s="158"/>
      <c r="B136" s="159"/>
      <c r="C136" s="198" t="s">
        <v>255</v>
      </c>
      <c r="D136" s="186"/>
      <c r="E136" s="187">
        <v>152.6918</v>
      </c>
      <c r="F136" s="161"/>
      <c r="G136" s="161"/>
      <c r="H136" s="161"/>
      <c r="I136" s="161"/>
      <c r="J136" s="161"/>
      <c r="K136" s="161"/>
      <c r="L136" s="161"/>
      <c r="M136" s="161"/>
      <c r="N136" s="161"/>
      <c r="O136" s="161"/>
      <c r="P136" s="161"/>
      <c r="Q136" s="161"/>
      <c r="R136" s="161"/>
      <c r="S136" s="161"/>
      <c r="T136" s="161"/>
      <c r="U136" s="161"/>
      <c r="V136" s="161"/>
      <c r="W136" s="161"/>
      <c r="X136" s="151"/>
      <c r="Y136" s="151"/>
      <c r="Z136" s="151"/>
      <c r="AA136" s="151"/>
      <c r="AB136" s="151"/>
      <c r="AC136" s="151"/>
      <c r="AD136" s="151"/>
      <c r="AE136" s="151"/>
      <c r="AF136" s="151"/>
      <c r="AG136" s="151" t="s">
        <v>203</v>
      </c>
      <c r="AH136" s="151">
        <v>2</v>
      </c>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
      <c r="A137" s="158"/>
      <c r="B137" s="159"/>
      <c r="C137" s="198" t="s">
        <v>256</v>
      </c>
      <c r="D137" s="186"/>
      <c r="E137" s="187">
        <v>-18.883599999999998</v>
      </c>
      <c r="F137" s="161"/>
      <c r="G137" s="161"/>
      <c r="H137" s="161"/>
      <c r="I137" s="161"/>
      <c r="J137" s="161"/>
      <c r="K137" s="161"/>
      <c r="L137" s="161"/>
      <c r="M137" s="161"/>
      <c r="N137" s="161"/>
      <c r="O137" s="161"/>
      <c r="P137" s="161"/>
      <c r="Q137" s="161"/>
      <c r="R137" s="161"/>
      <c r="S137" s="161"/>
      <c r="T137" s="161"/>
      <c r="U137" s="161"/>
      <c r="V137" s="161"/>
      <c r="W137" s="161"/>
      <c r="X137" s="151"/>
      <c r="Y137" s="151"/>
      <c r="Z137" s="151"/>
      <c r="AA137" s="151"/>
      <c r="AB137" s="151"/>
      <c r="AC137" s="151"/>
      <c r="AD137" s="151"/>
      <c r="AE137" s="151"/>
      <c r="AF137" s="151"/>
      <c r="AG137" s="151" t="s">
        <v>203</v>
      </c>
      <c r="AH137" s="151">
        <v>2</v>
      </c>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ht="33.75" outlineLevel="1" x14ac:dyDescent="0.2">
      <c r="A138" s="158"/>
      <c r="B138" s="159"/>
      <c r="C138" s="198" t="s">
        <v>257</v>
      </c>
      <c r="D138" s="186"/>
      <c r="E138" s="187">
        <v>10.3398</v>
      </c>
      <c r="F138" s="161"/>
      <c r="G138" s="161"/>
      <c r="H138" s="161"/>
      <c r="I138" s="161"/>
      <c r="J138" s="161"/>
      <c r="K138" s="161"/>
      <c r="L138" s="161"/>
      <c r="M138" s="161"/>
      <c r="N138" s="161"/>
      <c r="O138" s="161"/>
      <c r="P138" s="161"/>
      <c r="Q138" s="161"/>
      <c r="R138" s="161"/>
      <c r="S138" s="161"/>
      <c r="T138" s="161"/>
      <c r="U138" s="161"/>
      <c r="V138" s="161"/>
      <c r="W138" s="161"/>
      <c r="X138" s="151"/>
      <c r="Y138" s="151"/>
      <c r="Z138" s="151"/>
      <c r="AA138" s="151"/>
      <c r="AB138" s="151"/>
      <c r="AC138" s="151"/>
      <c r="AD138" s="151"/>
      <c r="AE138" s="151"/>
      <c r="AF138" s="151"/>
      <c r="AG138" s="151" t="s">
        <v>203</v>
      </c>
      <c r="AH138" s="151">
        <v>2</v>
      </c>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ht="22.5" outlineLevel="1" x14ac:dyDescent="0.2">
      <c r="A139" s="158"/>
      <c r="B139" s="159"/>
      <c r="C139" s="198" t="s">
        <v>258</v>
      </c>
      <c r="D139" s="186"/>
      <c r="E139" s="187">
        <v>79.881200000000007</v>
      </c>
      <c r="F139" s="161"/>
      <c r="G139" s="161"/>
      <c r="H139" s="161"/>
      <c r="I139" s="161"/>
      <c r="J139" s="161"/>
      <c r="K139" s="161"/>
      <c r="L139" s="161"/>
      <c r="M139" s="161"/>
      <c r="N139" s="161"/>
      <c r="O139" s="161"/>
      <c r="P139" s="161"/>
      <c r="Q139" s="161"/>
      <c r="R139" s="161"/>
      <c r="S139" s="161"/>
      <c r="T139" s="161"/>
      <c r="U139" s="161"/>
      <c r="V139" s="161"/>
      <c r="W139" s="161"/>
      <c r="X139" s="151"/>
      <c r="Y139" s="151"/>
      <c r="Z139" s="151"/>
      <c r="AA139" s="151"/>
      <c r="AB139" s="151"/>
      <c r="AC139" s="151"/>
      <c r="AD139" s="151"/>
      <c r="AE139" s="151"/>
      <c r="AF139" s="151"/>
      <c r="AG139" s="151" t="s">
        <v>203</v>
      </c>
      <c r="AH139" s="151">
        <v>2</v>
      </c>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
      <c r="A140" s="158"/>
      <c r="B140" s="159"/>
      <c r="C140" s="198" t="s">
        <v>259</v>
      </c>
      <c r="D140" s="186"/>
      <c r="E140" s="187">
        <v>69.900700000000001</v>
      </c>
      <c r="F140" s="161"/>
      <c r="G140" s="161"/>
      <c r="H140" s="161"/>
      <c r="I140" s="161"/>
      <c r="J140" s="161"/>
      <c r="K140" s="161"/>
      <c r="L140" s="161"/>
      <c r="M140" s="161"/>
      <c r="N140" s="161"/>
      <c r="O140" s="161"/>
      <c r="P140" s="161"/>
      <c r="Q140" s="161"/>
      <c r="R140" s="161"/>
      <c r="S140" s="161"/>
      <c r="T140" s="161"/>
      <c r="U140" s="161"/>
      <c r="V140" s="161"/>
      <c r="W140" s="161"/>
      <c r="X140" s="151"/>
      <c r="Y140" s="151"/>
      <c r="Z140" s="151"/>
      <c r="AA140" s="151"/>
      <c r="AB140" s="151"/>
      <c r="AC140" s="151"/>
      <c r="AD140" s="151"/>
      <c r="AE140" s="151"/>
      <c r="AF140" s="151"/>
      <c r="AG140" s="151" t="s">
        <v>203</v>
      </c>
      <c r="AH140" s="151">
        <v>2</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
      <c r="A141" s="158"/>
      <c r="B141" s="159"/>
      <c r="C141" s="197" t="s">
        <v>260</v>
      </c>
      <c r="D141" s="186"/>
      <c r="E141" s="187"/>
      <c r="F141" s="161"/>
      <c r="G141" s="161"/>
      <c r="H141" s="161"/>
      <c r="I141" s="161"/>
      <c r="J141" s="161"/>
      <c r="K141" s="161"/>
      <c r="L141" s="161"/>
      <c r="M141" s="161"/>
      <c r="N141" s="161"/>
      <c r="O141" s="161"/>
      <c r="P141" s="161"/>
      <c r="Q141" s="161"/>
      <c r="R141" s="161"/>
      <c r="S141" s="161"/>
      <c r="T141" s="161"/>
      <c r="U141" s="161"/>
      <c r="V141" s="161"/>
      <c r="W141" s="161"/>
      <c r="X141" s="151"/>
      <c r="Y141" s="151"/>
      <c r="Z141" s="151"/>
      <c r="AA141" s="151"/>
      <c r="AB141" s="151"/>
      <c r="AC141" s="151"/>
      <c r="AD141" s="151"/>
      <c r="AE141" s="151"/>
      <c r="AF141" s="151"/>
      <c r="AG141" s="151" t="s">
        <v>203</v>
      </c>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
      <c r="A142" s="158"/>
      <c r="B142" s="159"/>
      <c r="C142" s="196" t="s">
        <v>332</v>
      </c>
      <c r="D142" s="184"/>
      <c r="E142" s="185">
        <v>19.81099</v>
      </c>
      <c r="F142" s="161"/>
      <c r="G142" s="161"/>
      <c r="H142" s="161"/>
      <c r="I142" s="161"/>
      <c r="J142" s="161"/>
      <c r="K142" s="161"/>
      <c r="L142" s="161"/>
      <c r="M142" s="161"/>
      <c r="N142" s="161"/>
      <c r="O142" s="161"/>
      <c r="P142" s="161"/>
      <c r="Q142" s="161"/>
      <c r="R142" s="161"/>
      <c r="S142" s="161"/>
      <c r="T142" s="161"/>
      <c r="U142" s="161"/>
      <c r="V142" s="161"/>
      <c r="W142" s="161"/>
      <c r="X142" s="151"/>
      <c r="Y142" s="151"/>
      <c r="Z142" s="151"/>
      <c r="AA142" s="151"/>
      <c r="AB142" s="151"/>
      <c r="AC142" s="151"/>
      <c r="AD142" s="151"/>
      <c r="AE142" s="151"/>
      <c r="AF142" s="151"/>
      <c r="AG142" s="151" t="s">
        <v>203</v>
      </c>
      <c r="AH142" s="151">
        <v>0</v>
      </c>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x14ac:dyDescent="0.2">
      <c r="A143" s="164" t="s">
        <v>169</v>
      </c>
      <c r="B143" s="165" t="s">
        <v>116</v>
      </c>
      <c r="C143" s="179" t="s">
        <v>117</v>
      </c>
      <c r="D143" s="166"/>
      <c r="E143" s="167"/>
      <c r="F143" s="168"/>
      <c r="G143" s="168">
        <f>SUMIF(AG144:AG150,"&lt;&gt;NOR",G144:G150)</f>
        <v>0</v>
      </c>
      <c r="H143" s="168"/>
      <c r="I143" s="168">
        <f>SUM(I144:I150)</f>
        <v>0</v>
      </c>
      <c r="J143" s="168"/>
      <c r="K143" s="168">
        <f>SUM(K144:K150)</f>
        <v>0</v>
      </c>
      <c r="L143" s="168"/>
      <c r="M143" s="168">
        <f>SUM(M144:M150)</f>
        <v>0</v>
      </c>
      <c r="N143" s="168"/>
      <c r="O143" s="168">
        <f>SUM(O144:O150)</f>
        <v>0.02</v>
      </c>
      <c r="P143" s="168"/>
      <c r="Q143" s="168">
        <f>SUM(Q144:Q150)</f>
        <v>0</v>
      </c>
      <c r="R143" s="168"/>
      <c r="S143" s="168"/>
      <c r="T143" s="169"/>
      <c r="U143" s="163"/>
      <c r="V143" s="163">
        <f>SUM(V144:V150)</f>
        <v>3.95</v>
      </c>
      <c r="W143" s="163"/>
      <c r="AG143" t="s">
        <v>170</v>
      </c>
    </row>
    <row r="144" spans="1:60" outlineLevel="1" x14ac:dyDescent="0.2">
      <c r="A144" s="170">
        <v>19</v>
      </c>
      <c r="B144" s="171" t="s">
        <v>333</v>
      </c>
      <c r="C144" s="180" t="s">
        <v>334</v>
      </c>
      <c r="D144" s="172" t="s">
        <v>216</v>
      </c>
      <c r="E144" s="173">
        <v>9.3000000000000007</v>
      </c>
      <c r="F144" s="174"/>
      <c r="G144" s="175">
        <f>ROUND(E144*F144,2)</f>
        <v>0</v>
      </c>
      <c r="H144" s="174"/>
      <c r="I144" s="175">
        <f>ROUND(E144*H144,2)</f>
        <v>0</v>
      </c>
      <c r="J144" s="174"/>
      <c r="K144" s="175">
        <f>ROUND(E144*J144,2)</f>
        <v>0</v>
      </c>
      <c r="L144" s="175">
        <v>21</v>
      </c>
      <c r="M144" s="175">
        <f>G144*(1+L144/100)</f>
        <v>0</v>
      </c>
      <c r="N144" s="175">
        <v>2.2200000000000002E-3</v>
      </c>
      <c r="O144" s="175">
        <f>ROUND(E144*N144,2)</f>
        <v>0.02</v>
      </c>
      <c r="P144" s="175">
        <v>0</v>
      </c>
      <c r="Q144" s="175">
        <f>ROUND(E144*P144,2)</f>
        <v>0</v>
      </c>
      <c r="R144" s="175" t="s">
        <v>198</v>
      </c>
      <c r="S144" s="175" t="s">
        <v>174</v>
      </c>
      <c r="T144" s="176" t="s">
        <v>174</v>
      </c>
      <c r="U144" s="161">
        <v>0.42500000000000004</v>
      </c>
      <c r="V144" s="161">
        <f>ROUND(E144*U144,2)</f>
        <v>3.95</v>
      </c>
      <c r="W144" s="161"/>
      <c r="X144" s="151"/>
      <c r="Y144" s="151"/>
      <c r="Z144" s="151"/>
      <c r="AA144" s="151"/>
      <c r="AB144" s="151"/>
      <c r="AC144" s="151"/>
      <c r="AD144" s="151"/>
      <c r="AE144" s="151"/>
      <c r="AF144" s="151"/>
      <c r="AG144" s="151" t="s">
        <v>199</v>
      </c>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ht="22.5" outlineLevel="1" x14ac:dyDescent="0.2">
      <c r="A145" s="158"/>
      <c r="B145" s="159"/>
      <c r="C145" s="261" t="s">
        <v>335</v>
      </c>
      <c r="D145" s="262"/>
      <c r="E145" s="262"/>
      <c r="F145" s="262"/>
      <c r="G145" s="262"/>
      <c r="H145" s="161"/>
      <c r="I145" s="161"/>
      <c r="J145" s="161"/>
      <c r="K145" s="161"/>
      <c r="L145" s="161"/>
      <c r="M145" s="161"/>
      <c r="N145" s="161"/>
      <c r="O145" s="161"/>
      <c r="P145" s="161"/>
      <c r="Q145" s="161"/>
      <c r="R145" s="161"/>
      <c r="S145" s="161"/>
      <c r="T145" s="161"/>
      <c r="U145" s="161"/>
      <c r="V145" s="161"/>
      <c r="W145" s="161"/>
      <c r="X145" s="151"/>
      <c r="Y145" s="151"/>
      <c r="Z145" s="151"/>
      <c r="AA145" s="151"/>
      <c r="AB145" s="151"/>
      <c r="AC145" s="151"/>
      <c r="AD145" s="151"/>
      <c r="AE145" s="151"/>
      <c r="AF145" s="151"/>
      <c r="AG145" s="151" t="s">
        <v>201</v>
      </c>
      <c r="AH145" s="151"/>
      <c r="AI145" s="151"/>
      <c r="AJ145" s="151"/>
      <c r="AK145" s="151"/>
      <c r="AL145" s="151"/>
      <c r="AM145" s="151"/>
      <c r="AN145" s="151"/>
      <c r="AO145" s="151"/>
      <c r="AP145" s="151"/>
      <c r="AQ145" s="151"/>
      <c r="AR145" s="151"/>
      <c r="AS145" s="151"/>
      <c r="AT145" s="151"/>
      <c r="AU145" s="151"/>
      <c r="AV145" s="151"/>
      <c r="AW145" s="151"/>
      <c r="AX145" s="151"/>
      <c r="AY145" s="151"/>
      <c r="AZ145" s="151"/>
      <c r="BA145" s="177" t="str">
        <f>C145</f>
        <v>a poloplastických hmot na montážní pěnu, zapravení omítky pod parapetem, těsnění spáry mezi parapetem a rámem okna, dodávka silikonu.</v>
      </c>
      <c r="BB145" s="151"/>
      <c r="BC145" s="151"/>
      <c r="BD145" s="151"/>
      <c r="BE145" s="151"/>
      <c r="BF145" s="151"/>
      <c r="BG145" s="151"/>
      <c r="BH145" s="151"/>
    </row>
    <row r="146" spans="1:60" outlineLevel="1" x14ac:dyDescent="0.2">
      <c r="A146" s="158"/>
      <c r="B146" s="159"/>
      <c r="C146" s="196" t="s">
        <v>336</v>
      </c>
      <c r="D146" s="184"/>
      <c r="E146" s="185">
        <v>3.6</v>
      </c>
      <c r="F146" s="161"/>
      <c r="G146" s="161"/>
      <c r="H146" s="161"/>
      <c r="I146" s="161"/>
      <c r="J146" s="161"/>
      <c r="K146" s="161"/>
      <c r="L146" s="161"/>
      <c r="M146" s="161"/>
      <c r="N146" s="161"/>
      <c r="O146" s="161"/>
      <c r="P146" s="161"/>
      <c r="Q146" s="161"/>
      <c r="R146" s="161"/>
      <c r="S146" s="161"/>
      <c r="T146" s="161"/>
      <c r="U146" s="161"/>
      <c r="V146" s="161"/>
      <c r="W146" s="161"/>
      <c r="X146" s="151"/>
      <c r="Y146" s="151"/>
      <c r="Z146" s="151"/>
      <c r="AA146" s="151"/>
      <c r="AB146" s="151"/>
      <c r="AC146" s="151"/>
      <c r="AD146" s="151"/>
      <c r="AE146" s="151"/>
      <c r="AF146" s="151"/>
      <c r="AG146" s="151" t="s">
        <v>203</v>
      </c>
      <c r="AH146" s="151">
        <v>0</v>
      </c>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
      <c r="A147" s="158"/>
      <c r="B147" s="159"/>
      <c r="C147" s="196" t="s">
        <v>337</v>
      </c>
      <c r="D147" s="184"/>
      <c r="E147" s="185">
        <v>1.5</v>
      </c>
      <c r="F147" s="161"/>
      <c r="G147" s="161"/>
      <c r="H147" s="161"/>
      <c r="I147" s="161"/>
      <c r="J147" s="161"/>
      <c r="K147" s="161"/>
      <c r="L147" s="161"/>
      <c r="M147" s="161"/>
      <c r="N147" s="161"/>
      <c r="O147" s="161"/>
      <c r="P147" s="161"/>
      <c r="Q147" s="161"/>
      <c r="R147" s="161"/>
      <c r="S147" s="161"/>
      <c r="T147" s="161"/>
      <c r="U147" s="161"/>
      <c r="V147" s="161"/>
      <c r="W147" s="161"/>
      <c r="X147" s="151"/>
      <c r="Y147" s="151"/>
      <c r="Z147" s="151"/>
      <c r="AA147" s="151"/>
      <c r="AB147" s="151"/>
      <c r="AC147" s="151"/>
      <c r="AD147" s="151"/>
      <c r="AE147" s="151"/>
      <c r="AF147" s="151"/>
      <c r="AG147" s="151" t="s">
        <v>203</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
      <c r="A148" s="158"/>
      <c r="B148" s="159"/>
      <c r="C148" s="196" t="s">
        <v>338</v>
      </c>
      <c r="D148" s="184"/>
      <c r="E148" s="185">
        <v>1.2000000000000002</v>
      </c>
      <c r="F148" s="161"/>
      <c r="G148" s="161"/>
      <c r="H148" s="161"/>
      <c r="I148" s="161"/>
      <c r="J148" s="161"/>
      <c r="K148" s="161"/>
      <c r="L148" s="161"/>
      <c r="M148" s="161"/>
      <c r="N148" s="161"/>
      <c r="O148" s="161"/>
      <c r="P148" s="161"/>
      <c r="Q148" s="161"/>
      <c r="R148" s="161"/>
      <c r="S148" s="161"/>
      <c r="T148" s="161"/>
      <c r="U148" s="161"/>
      <c r="V148" s="161"/>
      <c r="W148" s="161"/>
      <c r="X148" s="151"/>
      <c r="Y148" s="151"/>
      <c r="Z148" s="151"/>
      <c r="AA148" s="151"/>
      <c r="AB148" s="151"/>
      <c r="AC148" s="151"/>
      <c r="AD148" s="151"/>
      <c r="AE148" s="151"/>
      <c r="AF148" s="151"/>
      <c r="AG148" s="151" t="s">
        <v>203</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1" x14ac:dyDescent="0.2">
      <c r="A149" s="158"/>
      <c r="B149" s="159"/>
      <c r="C149" s="196" t="s">
        <v>339</v>
      </c>
      <c r="D149" s="184"/>
      <c r="E149" s="185">
        <v>1.2000000000000002</v>
      </c>
      <c r="F149" s="161"/>
      <c r="G149" s="161"/>
      <c r="H149" s="161"/>
      <c r="I149" s="161"/>
      <c r="J149" s="161"/>
      <c r="K149" s="161"/>
      <c r="L149" s="161"/>
      <c r="M149" s="161"/>
      <c r="N149" s="161"/>
      <c r="O149" s="161"/>
      <c r="P149" s="161"/>
      <c r="Q149" s="161"/>
      <c r="R149" s="161"/>
      <c r="S149" s="161"/>
      <c r="T149" s="161"/>
      <c r="U149" s="161"/>
      <c r="V149" s="161"/>
      <c r="W149" s="161"/>
      <c r="X149" s="151"/>
      <c r="Y149" s="151"/>
      <c r="Z149" s="151"/>
      <c r="AA149" s="151"/>
      <c r="AB149" s="151"/>
      <c r="AC149" s="151"/>
      <c r="AD149" s="151"/>
      <c r="AE149" s="151"/>
      <c r="AF149" s="151"/>
      <c r="AG149" s="151" t="s">
        <v>203</v>
      </c>
      <c r="AH149" s="151">
        <v>0</v>
      </c>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
      <c r="A150" s="158"/>
      <c r="B150" s="159"/>
      <c r="C150" s="196" t="s">
        <v>340</v>
      </c>
      <c r="D150" s="184"/>
      <c r="E150" s="185">
        <v>1.8</v>
      </c>
      <c r="F150" s="161"/>
      <c r="G150" s="161"/>
      <c r="H150" s="161"/>
      <c r="I150" s="161"/>
      <c r="J150" s="161"/>
      <c r="K150" s="161"/>
      <c r="L150" s="161"/>
      <c r="M150" s="161"/>
      <c r="N150" s="161"/>
      <c r="O150" s="161"/>
      <c r="P150" s="161"/>
      <c r="Q150" s="161"/>
      <c r="R150" s="161"/>
      <c r="S150" s="161"/>
      <c r="T150" s="161"/>
      <c r="U150" s="161"/>
      <c r="V150" s="161"/>
      <c r="W150" s="161"/>
      <c r="X150" s="151"/>
      <c r="Y150" s="151"/>
      <c r="Z150" s="151"/>
      <c r="AA150" s="151"/>
      <c r="AB150" s="151"/>
      <c r="AC150" s="151"/>
      <c r="AD150" s="151"/>
      <c r="AE150" s="151"/>
      <c r="AF150" s="151"/>
      <c r="AG150" s="151" t="s">
        <v>203</v>
      </c>
      <c r="AH150" s="151">
        <v>0</v>
      </c>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x14ac:dyDescent="0.2">
      <c r="A151" s="164" t="s">
        <v>169</v>
      </c>
      <c r="B151" s="165" t="s">
        <v>118</v>
      </c>
      <c r="C151" s="179" t="s">
        <v>119</v>
      </c>
      <c r="D151" s="166"/>
      <c r="E151" s="167"/>
      <c r="F151" s="168"/>
      <c r="G151" s="168">
        <f>SUMIF(AG152:AG171,"&lt;&gt;NOR",G152:G171)</f>
        <v>0</v>
      </c>
      <c r="H151" s="168"/>
      <c r="I151" s="168">
        <f>SUM(I152:I171)</f>
        <v>0</v>
      </c>
      <c r="J151" s="168"/>
      <c r="K151" s="168">
        <f>SUM(K152:K171)</f>
        <v>0</v>
      </c>
      <c r="L151" s="168"/>
      <c r="M151" s="168">
        <f>SUM(M152:M171)</f>
        <v>0</v>
      </c>
      <c r="N151" s="168"/>
      <c r="O151" s="168">
        <f>SUM(O152:O171)</f>
        <v>8.26</v>
      </c>
      <c r="P151" s="168"/>
      <c r="Q151" s="168">
        <f>SUM(Q152:Q171)</f>
        <v>0</v>
      </c>
      <c r="R151" s="168"/>
      <c r="S151" s="168"/>
      <c r="T151" s="169"/>
      <c r="U151" s="163"/>
      <c r="V151" s="163">
        <f>SUM(V152:V171)</f>
        <v>135.91</v>
      </c>
      <c r="W151" s="163"/>
      <c r="AG151" t="s">
        <v>170</v>
      </c>
    </row>
    <row r="152" spans="1:60" ht="22.5" outlineLevel="1" x14ac:dyDescent="0.2">
      <c r="A152" s="170">
        <v>20</v>
      </c>
      <c r="B152" s="171" t="s">
        <v>341</v>
      </c>
      <c r="C152" s="180" t="s">
        <v>342</v>
      </c>
      <c r="D152" s="172" t="s">
        <v>197</v>
      </c>
      <c r="E152" s="173">
        <v>415.25</v>
      </c>
      <c r="F152" s="174"/>
      <c r="G152" s="175">
        <f>ROUND(E152*F152,2)</f>
        <v>0</v>
      </c>
      <c r="H152" s="174"/>
      <c r="I152" s="175">
        <f>ROUND(E152*H152,2)</f>
        <v>0</v>
      </c>
      <c r="J152" s="174"/>
      <c r="K152" s="175">
        <f>ROUND(E152*J152,2)</f>
        <v>0</v>
      </c>
      <c r="L152" s="175">
        <v>21</v>
      </c>
      <c r="M152" s="175">
        <f>G152*(1+L152/100)</f>
        <v>0</v>
      </c>
      <c r="N152" s="175">
        <v>1.8380000000000001E-2</v>
      </c>
      <c r="O152" s="175">
        <f>ROUND(E152*N152,2)</f>
        <v>7.63</v>
      </c>
      <c r="P152" s="175">
        <v>0</v>
      </c>
      <c r="Q152" s="175">
        <f>ROUND(E152*P152,2)</f>
        <v>0</v>
      </c>
      <c r="R152" s="175" t="s">
        <v>343</v>
      </c>
      <c r="S152" s="175" t="s">
        <v>174</v>
      </c>
      <c r="T152" s="176" t="s">
        <v>174</v>
      </c>
      <c r="U152" s="161">
        <v>0.14400000000000002</v>
      </c>
      <c r="V152" s="161">
        <f>ROUND(E152*U152,2)</f>
        <v>59.8</v>
      </c>
      <c r="W152" s="161"/>
      <c r="X152" s="151"/>
      <c r="Y152" s="151"/>
      <c r="Z152" s="151"/>
      <c r="AA152" s="151"/>
      <c r="AB152" s="151"/>
      <c r="AC152" s="151"/>
      <c r="AD152" s="151"/>
      <c r="AE152" s="151"/>
      <c r="AF152" s="151"/>
      <c r="AG152" s="151" t="s">
        <v>252</v>
      </c>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
      <c r="A153" s="158"/>
      <c r="B153" s="159"/>
      <c r="C153" s="261" t="s">
        <v>344</v>
      </c>
      <c r="D153" s="262"/>
      <c r="E153" s="262"/>
      <c r="F153" s="262"/>
      <c r="G153" s="262"/>
      <c r="H153" s="161"/>
      <c r="I153" s="161"/>
      <c r="J153" s="161"/>
      <c r="K153" s="161"/>
      <c r="L153" s="161"/>
      <c r="M153" s="161"/>
      <c r="N153" s="161"/>
      <c r="O153" s="161"/>
      <c r="P153" s="161"/>
      <c r="Q153" s="161"/>
      <c r="R153" s="161"/>
      <c r="S153" s="161"/>
      <c r="T153" s="161"/>
      <c r="U153" s="161"/>
      <c r="V153" s="161"/>
      <c r="W153" s="161"/>
      <c r="X153" s="151"/>
      <c r="Y153" s="151"/>
      <c r="Z153" s="151"/>
      <c r="AA153" s="151"/>
      <c r="AB153" s="151"/>
      <c r="AC153" s="151"/>
      <c r="AD153" s="151"/>
      <c r="AE153" s="151"/>
      <c r="AF153" s="151"/>
      <c r="AG153" s="151" t="s">
        <v>201</v>
      </c>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1" x14ac:dyDescent="0.2">
      <c r="A154" s="158"/>
      <c r="B154" s="159"/>
      <c r="C154" s="263" t="s">
        <v>345</v>
      </c>
      <c r="D154" s="264"/>
      <c r="E154" s="264"/>
      <c r="F154" s="264"/>
      <c r="G154" s="264"/>
      <c r="H154" s="161"/>
      <c r="I154" s="161"/>
      <c r="J154" s="161"/>
      <c r="K154" s="161"/>
      <c r="L154" s="161"/>
      <c r="M154" s="161"/>
      <c r="N154" s="161"/>
      <c r="O154" s="161"/>
      <c r="P154" s="161"/>
      <c r="Q154" s="161"/>
      <c r="R154" s="161"/>
      <c r="S154" s="161"/>
      <c r="T154" s="161"/>
      <c r="U154" s="161"/>
      <c r="V154" s="161"/>
      <c r="W154" s="161"/>
      <c r="X154" s="151"/>
      <c r="Y154" s="151"/>
      <c r="Z154" s="151"/>
      <c r="AA154" s="151"/>
      <c r="AB154" s="151"/>
      <c r="AC154" s="151"/>
      <c r="AD154" s="151"/>
      <c r="AE154" s="151"/>
      <c r="AF154" s="151"/>
      <c r="AG154" s="151" t="s">
        <v>178</v>
      </c>
      <c r="AH154" s="151"/>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1" x14ac:dyDescent="0.2">
      <c r="A155" s="158"/>
      <c r="B155" s="159"/>
      <c r="C155" s="196" t="s">
        <v>346</v>
      </c>
      <c r="D155" s="184"/>
      <c r="E155" s="185">
        <v>96.84</v>
      </c>
      <c r="F155" s="161"/>
      <c r="G155" s="161"/>
      <c r="H155" s="161"/>
      <c r="I155" s="161"/>
      <c r="J155" s="161"/>
      <c r="K155" s="161"/>
      <c r="L155" s="161"/>
      <c r="M155" s="161"/>
      <c r="N155" s="161"/>
      <c r="O155" s="161"/>
      <c r="P155" s="161"/>
      <c r="Q155" s="161"/>
      <c r="R155" s="161"/>
      <c r="S155" s="161"/>
      <c r="T155" s="161"/>
      <c r="U155" s="161"/>
      <c r="V155" s="161"/>
      <c r="W155" s="161"/>
      <c r="X155" s="151"/>
      <c r="Y155" s="151"/>
      <c r="Z155" s="151"/>
      <c r="AA155" s="151"/>
      <c r="AB155" s="151"/>
      <c r="AC155" s="151"/>
      <c r="AD155" s="151"/>
      <c r="AE155" s="151"/>
      <c r="AF155" s="151"/>
      <c r="AG155" s="151" t="s">
        <v>203</v>
      </c>
      <c r="AH155" s="151">
        <v>0</v>
      </c>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
      <c r="A156" s="158"/>
      <c r="B156" s="159"/>
      <c r="C156" s="196" t="s">
        <v>347</v>
      </c>
      <c r="D156" s="184"/>
      <c r="E156" s="185">
        <v>136.42000000000002</v>
      </c>
      <c r="F156" s="161"/>
      <c r="G156" s="161"/>
      <c r="H156" s="161"/>
      <c r="I156" s="161"/>
      <c r="J156" s="161"/>
      <c r="K156" s="161"/>
      <c r="L156" s="161"/>
      <c r="M156" s="161"/>
      <c r="N156" s="161"/>
      <c r="O156" s="161"/>
      <c r="P156" s="161"/>
      <c r="Q156" s="161"/>
      <c r="R156" s="161"/>
      <c r="S156" s="161"/>
      <c r="T156" s="161"/>
      <c r="U156" s="161"/>
      <c r="V156" s="161"/>
      <c r="W156" s="161"/>
      <c r="X156" s="151"/>
      <c r="Y156" s="151"/>
      <c r="Z156" s="151"/>
      <c r="AA156" s="151"/>
      <c r="AB156" s="151"/>
      <c r="AC156" s="151"/>
      <c r="AD156" s="151"/>
      <c r="AE156" s="151"/>
      <c r="AF156" s="151"/>
      <c r="AG156" s="151" t="s">
        <v>203</v>
      </c>
      <c r="AH156" s="151">
        <v>0</v>
      </c>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
      <c r="A157" s="158"/>
      <c r="B157" s="159"/>
      <c r="C157" s="196" t="s">
        <v>348</v>
      </c>
      <c r="D157" s="184"/>
      <c r="E157" s="185">
        <v>89.39</v>
      </c>
      <c r="F157" s="161"/>
      <c r="G157" s="161"/>
      <c r="H157" s="161"/>
      <c r="I157" s="161"/>
      <c r="J157" s="161"/>
      <c r="K157" s="161"/>
      <c r="L157" s="161"/>
      <c r="M157" s="161"/>
      <c r="N157" s="161"/>
      <c r="O157" s="161"/>
      <c r="P157" s="161"/>
      <c r="Q157" s="161"/>
      <c r="R157" s="161"/>
      <c r="S157" s="161"/>
      <c r="T157" s="161"/>
      <c r="U157" s="161"/>
      <c r="V157" s="161"/>
      <c r="W157" s="161"/>
      <c r="X157" s="151"/>
      <c r="Y157" s="151"/>
      <c r="Z157" s="151"/>
      <c r="AA157" s="151"/>
      <c r="AB157" s="151"/>
      <c r="AC157" s="151"/>
      <c r="AD157" s="151"/>
      <c r="AE157" s="151"/>
      <c r="AF157" s="151"/>
      <c r="AG157" s="151" t="s">
        <v>203</v>
      </c>
      <c r="AH157" s="151">
        <v>0</v>
      </c>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1" x14ac:dyDescent="0.2">
      <c r="A158" s="158"/>
      <c r="B158" s="159"/>
      <c r="C158" s="196" t="s">
        <v>349</v>
      </c>
      <c r="D158" s="184"/>
      <c r="E158" s="185">
        <v>92.600000000000009</v>
      </c>
      <c r="F158" s="161"/>
      <c r="G158" s="161"/>
      <c r="H158" s="161"/>
      <c r="I158" s="161"/>
      <c r="J158" s="161"/>
      <c r="K158" s="161"/>
      <c r="L158" s="161"/>
      <c r="M158" s="161"/>
      <c r="N158" s="161"/>
      <c r="O158" s="161"/>
      <c r="P158" s="161"/>
      <c r="Q158" s="161"/>
      <c r="R158" s="161"/>
      <c r="S158" s="161"/>
      <c r="T158" s="161"/>
      <c r="U158" s="161"/>
      <c r="V158" s="161"/>
      <c r="W158" s="161"/>
      <c r="X158" s="151"/>
      <c r="Y158" s="151"/>
      <c r="Z158" s="151"/>
      <c r="AA158" s="151"/>
      <c r="AB158" s="151"/>
      <c r="AC158" s="151"/>
      <c r="AD158" s="151"/>
      <c r="AE158" s="151"/>
      <c r="AF158" s="151"/>
      <c r="AG158" s="151" t="s">
        <v>203</v>
      </c>
      <c r="AH158" s="151">
        <v>0</v>
      </c>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ht="33.75" outlineLevel="1" x14ac:dyDescent="0.2">
      <c r="A159" s="170">
        <v>21</v>
      </c>
      <c r="B159" s="171" t="s">
        <v>350</v>
      </c>
      <c r="C159" s="180" t="s">
        <v>351</v>
      </c>
      <c r="D159" s="172" t="s">
        <v>197</v>
      </c>
      <c r="E159" s="173">
        <v>622.875</v>
      </c>
      <c r="F159" s="174"/>
      <c r="G159" s="175">
        <f>ROUND(E159*F159,2)</f>
        <v>0</v>
      </c>
      <c r="H159" s="174"/>
      <c r="I159" s="175">
        <f>ROUND(E159*H159,2)</f>
        <v>0</v>
      </c>
      <c r="J159" s="174"/>
      <c r="K159" s="175">
        <f>ROUND(E159*J159,2)</f>
        <v>0</v>
      </c>
      <c r="L159" s="175">
        <v>21</v>
      </c>
      <c r="M159" s="175">
        <f>G159*(1+L159/100)</f>
        <v>0</v>
      </c>
      <c r="N159" s="175">
        <v>9.7000000000000005E-4</v>
      </c>
      <c r="O159" s="175">
        <f>ROUND(E159*N159,2)</f>
        <v>0.6</v>
      </c>
      <c r="P159" s="175">
        <v>0</v>
      </c>
      <c r="Q159" s="175">
        <f>ROUND(E159*P159,2)</f>
        <v>0</v>
      </c>
      <c r="R159" s="175" t="s">
        <v>343</v>
      </c>
      <c r="S159" s="175" t="s">
        <v>174</v>
      </c>
      <c r="T159" s="176" t="s">
        <v>174</v>
      </c>
      <c r="U159" s="161">
        <v>6.0000000000000001E-3</v>
      </c>
      <c r="V159" s="161">
        <f>ROUND(E159*U159,2)</f>
        <v>3.74</v>
      </c>
      <c r="W159" s="161"/>
      <c r="X159" s="151"/>
      <c r="Y159" s="151"/>
      <c r="Z159" s="151"/>
      <c r="AA159" s="151"/>
      <c r="AB159" s="151"/>
      <c r="AC159" s="151"/>
      <c r="AD159" s="151"/>
      <c r="AE159" s="151"/>
      <c r="AF159" s="151"/>
      <c r="AG159" s="151" t="s">
        <v>252</v>
      </c>
      <c r="AH159" s="151"/>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
      <c r="A160" s="158"/>
      <c r="B160" s="159"/>
      <c r="C160" s="261" t="s">
        <v>344</v>
      </c>
      <c r="D160" s="262"/>
      <c r="E160" s="262"/>
      <c r="F160" s="262"/>
      <c r="G160" s="262"/>
      <c r="H160" s="161"/>
      <c r="I160" s="161"/>
      <c r="J160" s="161"/>
      <c r="K160" s="161"/>
      <c r="L160" s="161"/>
      <c r="M160" s="161"/>
      <c r="N160" s="161"/>
      <c r="O160" s="161"/>
      <c r="P160" s="161"/>
      <c r="Q160" s="161"/>
      <c r="R160" s="161"/>
      <c r="S160" s="161"/>
      <c r="T160" s="161"/>
      <c r="U160" s="161"/>
      <c r="V160" s="161"/>
      <c r="W160" s="161"/>
      <c r="X160" s="151"/>
      <c r="Y160" s="151"/>
      <c r="Z160" s="151"/>
      <c r="AA160" s="151"/>
      <c r="AB160" s="151"/>
      <c r="AC160" s="151"/>
      <c r="AD160" s="151"/>
      <c r="AE160" s="151"/>
      <c r="AF160" s="151"/>
      <c r="AG160" s="151" t="s">
        <v>201</v>
      </c>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
      <c r="A161" s="158"/>
      <c r="B161" s="159"/>
      <c r="C161" s="197" t="s">
        <v>253</v>
      </c>
      <c r="D161" s="186"/>
      <c r="E161" s="187"/>
      <c r="F161" s="161"/>
      <c r="G161" s="161"/>
      <c r="H161" s="161"/>
      <c r="I161" s="161"/>
      <c r="J161" s="161"/>
      <c r="K161" s="161"/>
      <c r="L161" s="161"/>
      <c r="M161" s="161"/>
      <c r="N161" s="161"/>
      <c r="O161" s="161"/>
      <c r="P161" s="161"/>
      <c r="Q161" s="161"/>
      <c r="R161" s="161"/>
      <c r="S161" s="161"/>
      <c r="T161" s="161"/>
      <c r="U161" s="161"/>
      <c r="V161" s="161"/>
      <c r="W161" s="161"/>
      <c r="X161" s="151"/>
      <c r="Y161" s="151"/>
      <c r="Z161" s="151"/>
      <c r="AA161" s="151"/>
      <c r="AB161" s="151"/>
      <c r="AC161" s="151"/>
      <c r="AD161" s="151"/>
      <c r="AE161" s="151"/>
      <c r="AF161" s="151"/>
      <c r="AG161" s="151" t="s">
        <v>203</v>
      </c>
      <c r="AH161" s="151"/>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1" x14ac:dyDescent="0.2">
      <c r="A162" s="158"/>
      <c r="B162" s="159"/>
      <c r="C162" s="198" t="s">
        <v>352</v>
      </c>
      <c r="D162" s="186"/>
      <c r="E162" s="187">
        <v>96.84</v>
      </c>
      <c r="F162" s="161"/>
      <c r="G162" s="161"/>
      <c r="H162" s="161"/>
      <c r="I162" s="161"/>
      <c r="J162" s="161"/>
      <c r="K162" s="161"/>
      <c r="L162" s="161"/>
      <c r="M162" s="161"/>
      <c r="N162" s="161"/>
      <c r="O162" s="161"/>
      <c r="P162" s="161"/>
      <c r="Q162" s="161"/>
      <c r="R162" s="161"/>
      <c r="S162" s="161"/>
      <c r="T162" s="161"/>
      <c r="U162" s="161"/>
      <c r="V162" s="161"/>
      <c r="W162" s="161"/>
      <c r="X162" s="151"/>
      <c r="Y162" s="151"/>
      <c r="Z162" s="151"/>
      <c r="AA162" s="151"/>
      <c r="AB162" s="151"/>
      <c r="AC162" s="151"/>
      <c r="AD162" s="151"/>
      <c r="AE162" s="151"/>
      <c r="AF162" s="151"/>
      <c r="AG162" s="151" t="s">
        <v>203</v>
      </c>
      <c r="AH162" s="151">
        <v>2</v>
      </c>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
      <c r="A163" s="158"/>
      <c r="B163" s="159"/>
      <c r="C163" s="198" t="s">
        <v>353</v>
      </c>
      <c r="D163" s="186"/>
      <c r="E163" s="187">
        <v>136.42000000000002</v>
      </c>
      <c r="F163" s="161"/>
      <c r="G163" s="161"/>
      <c r="H163" s="161"/>
      <c r="I163" s="161"/>
      <c r="J163" s="161"/>
      <c r="K163" s="161"/>
      <c r="L163" s="161"/>
      <c r="M163" s="161"/>
      <c r="N163" s="161"/>
      <c r="O163" s="161"/>
      <c r="P163" s="161"/>
      <c r="Q163" s="161"/>
      <c r="R163" s="161"/>
      <c r="S163" s="161"/>
      <c r="T163" s="161"/>
      <c r="U163" s="161"/>
      <c r="V163" s="161"/>
      <c r="W163" s="161"/>
      <c r="X163" s="151"/>
      <c r="Y163" s="151"/>
      <c r="Z163" s="151"/>
      <c r="AA163" s="151"/>
      <c r="AB163" s="151"/>
      <c r="AC163" s="151"/>
      <c r="AD163" s="151"/>
      <c r="AE163" s="151"/>
      <c r="AF163" s="151"/>
      <c r="AG163" s="151" t="s">
        <v>203</v>
      </c>
      <c r="AH163" s="151">
        <v>2</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outlineLevel="1" x14ac:dyDescent="0.2">
      <c r="A164" s="158"/>
      <c r="B164" s="159"/>
      <c r="C164" s="198" t="s">
        <v>354</v>
      </c>
      <c r="D164" s="186"/>
      <c r="E164" s="187">
        <v>89.39</v>
      </c>
      <c r="F164" s="161"/>
      <c r="G164" s="161"/>
      <c r="H164" s="161"/>
      <c r="I164" s="161"/>
      <c r="J164" s="161"/>
      <c r="K164" s="161"/>
      <c r="L164" s="161"/>
      <c r="M164" s="161"/>
      <c r="N164" s="161"/>
      <c r="O164" s="161"/>
      <c r="P164" s="161"/>
      <c r="Q164" s="161"/>
      <c r="R164" s="161"/>
      <c r="S164" s="161"/>
      <c r="T164" s="161"/>
      <c r="U164" s="161"/>
      <c r="V164" s="161"/>
      <c r="W164" s="161"/>
      <c r="X164" s="151"/>
      <c r="Y164" s="151"/>
      <c r="Z164" s="151"/>
      <c r="AA164" s="151"/>
      <c r="AB164" s="151"/>
      <c r="AC164" s="151"/>
      <c r="AD164" s="151"/>
      <c r="AE164" s="151"/>
      <c r="AF164" s="151"/>
      <c r="AG164" s="151" t="s">
        <v>203</v>
      </c>
      <c r="AH164" s="151">
        <v>2</v>
      </c>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
      <c r="A165" s="158"/>
      <c r="B165" s="159"/>
      <c r="C165" s="198" t="s">
        <v>355</v>
      </c>
      <c r="D165" s="186"/>
      <c r="E165" s="187">
        <v>92.600000000000009</v>
      </c>
      <c r="F165" s="161"/>
      <c r="G165" s="161"/>
      <c r="H165" s="161"/>
      <c r="I165" s="161"/>
      <c r="J165" s="161"/>
      <c r="K165" s="161"/>
      <c r="L165" s="161"/>
      <c r="M165" s="161"/>
      <c r="N165" s="161"/>
      <c r="O165" s="161"/>
      <c r="P165" s="161"/>
      <c r="Q165" s="161"/>
      <c r="R165" s="161"/>
      <c r="S165" s="161"/>
      <c r="T165" s="161"/>
      <c r="U165" s="161"/>
      <c r="V165" s="161"/>
      <c r="W165" s="161"/>
      <c r="X165" s="151"/>
      <c r="Y165" s="151"/>
      <c r="Z165" s="151"/>
      <c r="AA165" s="151"/>
      <c r="AB165" s="151"/>
      <c r="AC165" s="151"/>
      <c r="AD165" s="151"/>
      <c r="AE165" s="151"/>
      <c r="AF165" s="151"/>
      <c r="AG165" s="151" t="s">
        <v>203</v>
      </c>
      <c r="AH165" s="151">
        <v>2</v>
      </c>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
      <c r="A166" s="158"/>
      <c r="B166" s="159"/>
      <c r="C166" s="197" t="s">
        <v>260</v>
      </c>
      <c r="D166" s="186"/>
      <c r="E166" s="187"/>
      <c r="F166" s="161"/>
      <c r="G166" s="161"/>
      <c r="H166" s="161"/>
      <c r="I166" s="161"/>
      <c r="J166" s="161"/>
      <c r="K166" s="161"/>
      <c r="L166" s="161"/>
      <c r="M166" s="161"/>
      <c r="N166" s="161"/>
      <c r="O166" s="161"/>
      <c r="P166" s="161"/>
      <c r="Q166" s="161"/>
      <c r="R166" s="161"/>
      <c r="S166" s="161"/>
      <c r="T166" s="161"/>
      <c r="U166" s="161"/>
      <c r="V166" s="161"/>
      <c r="W166" s="161"/>
      <c r="X166" s="151"/>
      <c r="Y166" s="151"/>
      <c r="Z166" s="151"/>
      <c r="AA166" s="151"/>
      <c r="AB166" s="151"/>
      <c r="AC166" s="151"/>
      <c r="AD166" s="151"/>
      <c r="AE166" s="151"/>
      <c r="AF166" s="151"/>
      <c r="AG166" s="151" t="s">
        <v>203</v>
      </c>
      <c r="AH166" s="151"/>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
      <c r="A167" s="158"/>
      <c r="B167" s="159"/>
      <c r="C167" s="196" t="s">
        <v>356</v>
      </c>
      <c r="D167" s="184"/>
      <c r="E167" s="185">
        <v>622.875</v>
      </c>
      <c r="F167" s="161"/>
      <c r="G167" s="161"/>
      <c r="H167" s="161"/>
      <c r="I167" s="161"/>
      <c r="J167" s="161"/>
      <c r="K167" s="161"/>
      <c r="L167" s="161"/>
      <c r="M167" s="161"/>
      <c r="N167" s="161"/>
      <c r="O167" s="161"/>
      <c r="P167" s="161"/>
      <c r="Q167" s="161"/>
      <c r="R167" s="161"/>
      <c r="S167" s="161"/>
      <c r="T167" s="161"/>
      <c r="U167" s="161"/>
      <c r="V167" s="161"/>
      <c r="W167" s="161"/>
      <c r="X167" s="151"/>
      <c r="Y167" s="151"/>
      <c r="Z167" s="151"/>
      <c r="AA167" s="151"/>
      <c r="AB167" s="151"/>
      <c r="AC167" s="151"/>
      <c r="AD167" s="151"/>
      <c r="AE167" s="151"/>
      <c r="AF167" s="151"/>
      <c r="AG167" s="151" t="s">
        <v>203</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
      <c r="A168" s="188">
        <v>22</v>
      </c>
      <c r="B168" s="189" t="s">
        <v>357</v>
      </c>
      <c r="C168" s="199" t="s">
        <v>358</v>
      </c>
      <c r="D168" s="190" t="s">
        <v>197</v>
      </c>
      <c r="E168" s="191">
        <v>415.25</v>
      </c>
      <c r="F168" s="192"/>
      <c r="G168" s="193">
        <f>ROUND(E168*F168,2)</f>
        <v>0</v>
      </c>
      <c r="H168" s="192"/>
      <c r="I168" s="193">
        <f>ROUND(E168*H168,2)</f>
        <v>0</v>
      </c>
      <c r="J168" s="192"/>
      <c r="K168" s="193">
        <f>ROUND(E168*J168,2)</f>
        <v>0</v>
      </c>
      <c r="L168" s="193">
        <v>21</v>
      </c>
      <c r="M168" s="193">
        <f>G168*(1+L168/100)</f>
        <v>0</v>
      </c>
      <c r="N168" s="193">
        <v>0</v>
      </c>
      <c r="O168" s="193">
        <f>ROUND(E168*N168,2)</f>
        <v>0</v>
      </c>
      <c r="P168" s="193">
        <v>0</v>
      </c>
      <c r="Q168" s="193">
        <f>ROUND(E168*P168,2)</f>
        <v>0</v>
      </c>
      <c r="R168" s="193" t="s">
        <v>343</v>
      </c>
      <c r="S168" s="193" t="s">
        <v>174</v>
      </c>
      <c r="T168" s="194" t="s">
        <v>174</v>
      </c>
      <c r="U168" s="161">
        <v>0.126</v>
      </c>
      <c r="V168" s="161">
        <f>ROUND(E168*U168,2)</f>
        <v>52.32</v>
      </c>
      <c r="W168" s="161"/>
      <c r="X168" s="151"/>
      <c r="Y168" s="151"/>
      <c r="Z168" s="151"/>
      <c r="AA168" s="151"/>
      <c r="AB168" s="151"/>
      <c r="AC168" s="151"/>
      <c r="AD168" s="151"/>
      <c r="AE168" s="151"/>
      <c r="AF168" s="151"/>
      <c r="AG168" s="151" t="s">
        <v>252</v>
      </c>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
      <c r="A169" s="188">
        <v>23</v>
      </c>
      <c r="B169" s="189" t="s">
        <v>359</v>
      </c>
      <c r="C169" s="199" t="s">
        <v>360</v>
      </c>
      <c r="D169" s="190" t="s">
        <v>197</v>
      </c>
      <c r="E169" s="191">
        <v>415.25</v>
      </c>
      <c r="F169" s="192"/>
      <c r="G169" s="193">
        <f>ROUND(E169*F169,2)</f>
        <v>0</v>
      </c>
      <c r="H169" s="192"/>
      <c r="I169" s="193">
        <f>ROUND(E169*H169,2)</f>
        <v>0</v>
      </c>
      <c r="J169" s="192"/>
      <c r="K169" s="193">
        <f>ROUND(E169*J169,2)</f>
        <v>0</v>
      </c>
      <c r="L169" s="193">
        <v>21</v>
      </c>
      <c r="M169" s="193">
        <f>G169*(1+L169/100)</f>
        <v>0</v>
      </c>
      <c r="N169" s="193">
        <v>0</v>
      </c>
      <c r="O169" s="193">
        <f>ROUND(E169*N169,2)</f>
        <v>0</v>
      </c>
      <c r="P169" s="193">
        <v>0</v>
      </c>
      <c r="Q169" s="193">
        <f>ROUND(E169*P169,2)</f>
        <v>0</v>
      </c>
      <c r="R169" s="193" t="s">
        <v>343</v>
      </c>
      <c r="S169" s="193" t="s">
        <v>174</v>
      </c>
      <c r="T169" s="194" t="s">
        <v>174</v>
      </c>
      <c r="U169" s="161">
        <v>3.0300000000000001E-2</v>
      </c>
      <c r="V169" s="161">
        <f>ROUND(E169*U169,2)</f>
        <v>12.58</v>
      </c>
      <c r="W169" s="161"/>
      <c r="X169" s="151"/>
      <c r="Y169" s="151"/>
      <c r="Z169" s="151"/>
      <c r="AA169" s="151"/>
      <c r="AB169" s="151"/>
      <c r="AC169" s="151"/>
      <c r="AD169" s="151"/>
      <c r="AE169" s="151"/>
      <c r="AF169" s="151"/>
      <c r="AG169" s="151" t="s">
        <v>199</v>
      </c>
      <c r="AH169" s="151"/>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ht="33.75" outlineLevel="1" x14ac:dyDescent="0.2">
      <c r="A170" s="188">
        <v>24</v>
      </c>
      <c r="B170" s="189" t="s">
        <v>361</v>
      </c>
      <c r="C170" s="199" t="s">
        <v>362</v>
      </c>
      <c r="D170" s="190" t="s">
        <v>197</v>
      </c>
      <c r="E170" s="191">
        <v>622.875</v>
      </c>
      <c r="F170" s="192"/>
      <c r="G170" s="193">
        <f>ROUND(E170*F170,2)</f>
        <v>0</v>
      </c>
      <c r="H170" s="192"/>
      <c r="I170" s="193">
        <f>ROUND(E170*H170,2)</f>
        <v>0</v>
      </c>
      <c r="J170" s="192"/>
      <c r="K170" s="193">
        <f>ROUND(E170*J170,2)</f>
        <v>0</v>
      </c>
      <c r="L170" s="193">
        <v>21</v>
      </c>
      <c r="M170" s="193">
        <f>G170*(1+L170/100)</f>
        <v>0</v>
      </c>
      <c r="N170" s="193">
        <v>5.0000000000000002E-5</v>
      </c>
      <c r="O170" s="193">
        <f>ROUND(E170*N170,2)</f>
        <v>0.03</v>
      </c>
      <c r="P170" s="193">
        <v>0</v>
      </c>
      <c r="Q170" s="193">
        <f>ROUND(E170*P170,2)</f>
        <v>0</v>
      </c>
      <c r="R170" s="193" t="s">
        <v>343</v>
      </c>
      <c r="S170" s="193" t="s">
        <v>174</v>
      </c>
      <c r="T170" s="194" t="s">
        <v>174</v>
      </c>
      <c r="U170" s="161">
        <v>0</v>
      </c>
      <c r="V170" s="161">
        <f>ROUND(E170*U170,2)</f>
        <v>0</v>
      </c>
      <c r="W170" s="161"/>
      <c r="X170" s="151"/>
      <c r="Y170" s="151"/>
      <c r="Z170" s="151"/>
      <c r="AA170" s="151"/>
      <c r="AB170" s="151"/>
      <c r="AC170" s="151"/>
      <c r="AD170" s="151"/>
      <c r="AE170" s="151"/>
      <c r="AF170" s="151"/>
      <c r="AG170" s="151" t="s">
        <v>199</v>
      </c>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
      <c r="A171" s="188">
        <v>25</v>
      </c>
      <c r="B171" s="189" t="s">
        <v>363</v>
      </c>
      <c r="C171" s="199" t="s">
        <v>364</v>
      </c>
      <c r="D171" s="190" t="s">
        <v>197</v>
      </c>
      <c r="E171" s="191">
        <v>415.25</v>
      </c>
      <c r="F171" s="192"/>
      <c r="G171" s="193">
        <f>ROUND(E171*F171,2)</f>
        <v>0</v>
      </c>
      <c r="H171" s="192"/>
      <c r="I171" s="193">
        <f>ROUND(E171*H171,2)</f>
        <v>0</v>
      </c>
      <c r="J171" s="192"/>
      <c r="K171" s="193">
        <f>ROUND(E171*J171,2)</f>
        <v>0</v>
      </c>
      <c r="L171" s="193">
        <v>21</v>
      </c>
      <c r="M171" s="193">
        <f>G171*(1+L171/100)</f>
        <v>0</v>
      </c>
      <c r="N171" s="193">
        <v>0</v>
      </c>
      <c r="O171" s="193">
        <f>ROUND(E171*N171,2)</f>
        <v>0</v>
      </c>
      <c r="P171" s="193">
        <v>0</v>
      </c>
      <c r="Q171" s="193">
        <f>ROUND(E171*P171,2)</f>
        <v>0</v>
      </c>
      <c r="R171" s="193" t="s">
        <v>343</v>
      </c>
      <c r="S171" s="193" t="s">
        <v>174</v>
      </c>
      <c r="T171" s="194" t="s">
        <v>174</v>
      </c>
      <c r="U171" s="161">
        <v>1.8000000000000002E-2</v>
      </c>
      <c r="V171" s="161">
        <f>ROUND(E171*U171,2)</f>
        <v>7.47</v>
      </c>
      <c r="W171" s="161"/>
      <c r="X171" s="151"/>
      <c r="Y171" s="151"/>
      <c r="Z171" s="151"/>
      <c r="AA171" s="151"/>
      <c r="AB171" s="151"/>
      <c r="AC171" s="151"/>
      <c r="AD171" s="151"/>
      <c r="AE171" s="151"/>
      <c r="AF171" s="151"/>
      <c r="AG171" s="151" t="s">
        <v>199</v>
      </c>
      <c r="AH171" s="151"/>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x14ac:dyDescent="0.2">
      <c r="A172" s="164" t="s">
        <v>169</v>
      </c>
      <c r="B172" s="165" t="s">
        <v>120</v>
      </c>
      <c r="C172" s="179" t="s">
        <v>121</v>
      </c>
      <c r="D172" s="166"/>
      <c r="E172" s="167"/>
      <c r="F172" s="168"/>
      <c r="G172" s="168">
        <f>SUMIF(AG173:AG217,"&lt;&gt;NOR",G173:G217)</f>
        <v>0</v>
      </c>
      <c r="H172" s="168"/>
      <c r="I172" s="168">
        <f>SUM(I173:I217)</f>
        <v>0</v>
      </c>
      <c r="J172" s="168"/>
      <c r="K172" s="168">
        <f>SUM(K173:K217)</f>
        <v>0</v>
      </c>
      <c r="L172" s="168"/>
      <c r="M172" s="168">
        <f>SUM(M173:M217)</f>
        <v>0</v>
      </c>
      <c r="N172" s="168"/>
      <c r="O172" s="168">
        <f>SUM(O173:O217)</f>
        <v>0.02</v>
      </c>
      <c r="P172" s="168"/>
      <c r="Q172" s="168">
        <f>SUM(Q173:Q217)</f>
        <v>1.2800000000000002</v>
      </c>
      <c r="R172" s="168"/>
      <c r="S172" s="168"/>
      <c r="T172" s="169"/>
      <c r="U172" s="163"/>
      <c r="V172" s="163">
        <f>SUM(V173:V217)</f>
        <v>15.639999999999999</v>
      </c>
      <c r="W172" s="163"/>
      <c r="AG172" t="s">
        <v>170</v>
      </c>
    </row>
    <row r="173" spans="1:60" outlineLevel="1" x14ac:dyDescent="0.2">
      <c r="A173" s="170">
        <v>26</v>
      </c>
      <c r="B173" s="171" t="s">
        <v>365</v>
      </c>
      <c r="C173" s="180" t="s">
        <v>366</v>
      </c>
      <c r="D173" s="172" t="s">
        <v>322</v>
      </c>
      <c r="E173" s="173">
        <v>13</v>
      </c>
      <c r="F173" s="174"/>
      <c r="G173" s="175">
        <f>ROUND(E173*F173,2)</f>
        <v>0</v>
      </c>
      <c r="H173" s="174"/>
      <c r="I173" s="175">
        <f>ROUND(E173*H173,2)</f>
        <v>0</v>
      </c>
      <c r="J173" s="174"/>
      <c r="K173" s="175">
        <f>ROUND(E173*J173,2)</f>
        <v>0</v>
      </c>
      <c r="L173" s="175">
        <v>21</v>
      </c>
      <c r="M173" s="175">
        <f>G173*(1+L173/100)</f>
        <v>0</v>
      </c>
      <c r="N173" s="175">
        <v>0</v>
      </c>
      <c r="O173" s="175">
        <f>ROUND(E173*N173,2)</f>
        <v>0</v>
      </c>
      <c r="P173" s="175">
        <v>0</v>
      </c>
      <c r="Q173" s="175">
        <f>ROUND(E173*P173,2)</f>
        <v>0</v>
      </c>
      <c r="R173" s="175" t="s">
        <v>367</v>
      </c>
      <c r="S173" s="175" t="s">
        <v>174</v>
      </c>
      <c r="T173" s="176" t="s">
        <v>174</v>
      </c>
      <c r="U173" s="161">
        <v>3.0000000000000002E-2</v>
      </c>
      <c r="V173" s="161">
        <f>ROUND(E173*U173,2)</f>
        <v>0.39</v>
      </c>
      <c r="W173" s="161"/>
      <c r="X173" s="151"/>
      <c r="Y173" s="151"/>
      <c r="Z173" s="151"/>
      <c r="AA173" s="151"/>
      <c r="AB173" s="151"/>
      <c r="AC173" s="151"/>
      <c r="AD173" s="151"/>
      <c r="AE173" s="151"/>
      <c r="AF173" s="151"/>
      <c r="AG173" s="151" t="s">
        <v>199</v>
      </c>
      <c r="AH173" s="151"/>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
      <c r="A174" s="158"/>
      <c r="B174" s="159"/>
      <c r="C174" s="261" t="s">
        <v>368</v>
      </c>
      <c r="D174" s="262"/>
      <c r="E174" s="262"/>
      <c r="F174" s="262"/>
      <c r="G174" s="262"/>
      <c r="H174" s="161"/>
      <c r="I174" s="161"/>
      <c r="J174" s="161"/>
      <c r="K174" s="161"/>
      <c r="L174" s="161"/>
      <c r="M174" s="161"/>
      <c r="N174" s="161"/>
      <c r="O174" s="161"/>
      <c r="P174" s="161"/>
      <c r="Q174" s="161"/>
      <c r="R174" s="161"/>
      <c r="S174" s="161"/>
      <c r="T174" s="161"/>
      <c r="U174" s="161"/>
      <c r="V174" s="161"/>
      <c r="W174" s="161"/>
      <c r="X174" s="151"/>
      <c r="Y174" s="151"/>
      <c r="Z174" s="151"/>
      <c r="AA174" s="151"/>
      <c r="AB174" s="151"/>
      <c r="AC174" s="151"/>
      <c r="AD174" s="151"/>
      <c r="AE174" s="151"/>
      <c r="AF174" s="151"/>
      <c r="AG174" s="151" t="s">
        <v>201</v>
      </c>
      <c r="AH174" s="151"/>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
      <c r="A175" s="158"/>
      <c r="B175" s="159"/>
      <c r="C175" s="196" t="s">
        <v>369</v>
      </c>
      <c r="D175" s="184"/>
      <c r="E175" s="185">
        <v>6</v>
      </c>
      <c r="F175" s="161"/>
      <c r="G175" s="161"/>
      <c r="H175" s="161"/>
      <c r="I175" s="161"/>
      <c r="J175" s="161"/>
      <c r="K175" s="161"/>
      <c r="L175" s="161"/>
      <c r="M175" s="161"/>
      <c r="N175" s="161"/>
      <c r="O175" s="161"/>
      <c r="P175" s="161"/>
      <c r="Q175" s="161"/>
      <c r="R175" s="161"/>
      <c r="S175" s="161"/>
      <c r="T175" s="161"/>
      <c r="U175" s="161"/>
      <c r="V175" s="161"/>
      <c r="W175" s="161"/>
      <c r="X175" s="151"/>
      <c r="Y175" s="151"/>
      <c r="Z175" s="151"/>
      <c r="AA175" s="151"/>
      <c r="AB175" s="151"/>
      <c r="AC175" s="151"/>
      <c r="AD175" s="151"/>
      <c r="AE175" s="151"/>
      <c r="AF175" s="151"/>
      <c r="AG175" s="151" t="s">
        <v>203</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
      <c r="A176" s="158"/>
      <c r="B176" s="159"/>
      <c r="C176" s="196" t="s">
        <v>370</v>
      </c>
      <c r="D176" s="184"/>
      <c r="E176" s="185">
        <v>2</v>
      </c>
      <c r="F176" s="161"/>
      <c r="G176" s="161"/>
      <c r="H176" s="161"/>
      <c r="I176" s="161"/>
      <c r="J176" s="161"/>
      <c r="K176" s="161"/>
      <c r="L176" s="161"/>
      <c r="M176" s="161"/>
      <c r="N176" s="161"/>
      <c r="O176" s="161"/>
      <c r="P176" s="161"/>
      <c r="Q176" s="161"/>
      <c r="R176" s="161"/>
      <c r="S176" s="161"/>
      <c r="T176" s="161"/>
      <c r="U176" s="161"/>
      <c r="V176" s="161"/>
      <c r="W176" s="161"/>
      <c r="X176" s="151"/>
      <c r="Y176" s="151"/>
      <c r="Z176" s="151"/>
      <c r="AA176" s="151"/>
      <c r="AB176" s="151"/>
      <c r="AC176" s="151"/>
      <c r="AD176" s="151"/>
      <c r="AE176" s="151"/>
      <c r="AF176" s="151"/>
      <c r="AG176" s="151" t="s">
        <v>203</v>
      </c>
      <c r="AH176" s="151">
        <v>0</v>
      </c>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
      <c r="A177" s="158"/>
      <c r="B177" s="159"/>
      <c r="C177" s="196" t="s">
        <v>371</v>
      </c>
      <c r="D177" s="184"/>
      <c r="E177" s="185">
        <v>2</v>
      </c>
      <c r="F177" s="161"/>
      <c r="G177" s="161"/>
      <c r="H177" s="161"/>
      <c r="I177" s="161"/>
      <c r="J177" s="161"/>
      <c r="K177" s="161"/>
      <c r="L177" s="161"/>
      <c r="M177" s="161"/>
      <c r="N177" s="161"/>
      <c r="O177" s="161"/>
      <c r="P177" s="161"/>
      <c r="Q177" s="161"/>
      <c r="R177" s="161"/>
      <c r="S177" s="161"/>
      <c r="T177" s="161"/>
      <c r="U177" s="161"/>
      <c r="V177" s="161"/>
      <c r="W177" s="161"/>
      <c r="X177" s="151"/>
      <c r="Y177" s="151"/>
      <c r="Z177" s="151"/>
      <c r="AA177" s="151"/>
      <c r="AB177" s="151"/>
      <c r="AC177" s="151"/>
      <c r="AD177" s="151"/>
      <c r="AE177" s="151"/>
      <c r="AF177" s="151"/>
      <c r="AG177" s="151" t="s">
        <v>203</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
      <c r="A178" s="158"/>
      <c r="B178" s="159"/>
      <c r="C178" s="196" t="s">
        <v>372</v>
      </c>
      <c r="D178" s="184"/>
      <c r="E178" s="185">
        <v>3</v>
      </c>
      <c r="F178" s="161"/>
      <c r="G178" s="161"/>
      <c r="H178" s="161"/>
      <c r="I178" s="161"/>
      <c r="J178" s="161"/>
      <c r="K178" s="161"/>
      <c r="L178" s="161"/>
      <c r="M178" s="161"/>
      <c r="N178" s="161"/>
      <c r="O178" s="161"/>
      <c r="P178" s="161"/>
      <c r="Q178" s="161"/>
      <c r="R178" s="161"/>
      <c r="S178" s="161"/>
      <c r="T178" s="161"/>
      <c r="U178" s="161"/>
      <c r="V178" s="161"/>
      <c r="W178" s="161"/>
      <c r="X178" s="151"/>
      <c r="Y178" s="151"/>
      <c r="Z178" s="151"/>
      <c r="AA178" s="151"/>
      <c r="AB178" s="151"/>
      <c r="AC178" s="151"/>
      <c r="AD178" s="151"/>
      <c r="AE178" s="151"/>
      <c r="AF178" s="151"/>
      <c r="AG178" s="151" t="s">
        <v>203</v>
      </c>
      <c r="AH178" s="151">
        <v>0</v>
      </c>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
      <c r="A179" s="170">
        <v>27</v>
      </c>
      <c r="B179" s="171" t="s">
        <v>373</v>
      </c>
      <c r="C179" s="180" t="s">
        <v>374</v>
      </c>
      <c r="D179" s="172" t="s">
        <v>322</v>
      </c>
      <c r="E179" s="173">
        <v>1</v>
      </c>
      <c r="F179" s="174"/>
      <c r="G179" s="175">
        <f>ROUND(E179*F179,2)</f>
        <v>0</v>
      </c>
      <c r="H179" s="174"/>
      <c r="I179" s="175">
        <f>ROUND(E179*H179,2)</f>
        <v>0</v>
      </c>
      <c r="J179" s="174"/>
      <c r="K179" s="175">
        <f>ROUND(E179*J179,2)</f>
        <v>0</v>
      </c>
      <c r="L179" s="175">
        <v>21</v>
      </c>
      <c r="M179" s="175">
        <f>G179*(1+L179/100)</f>
        <v>0</v>
      </c>
      <c r="N179" s="175">
        <v>0</v>
      </c>
      <c r="O179" s="175">
        <f>ROUND(E179*N179,2)</f>
        <v>0</v>
      </c>
      <c r="P179" s="175">
        <v>0</v>
      </c>
      <c r="Q179" s="175">
        <f>ROUND(E179*P179,2)</f>
        <v>0</v>
      </c>
      <c r="R179" s="175" t="s">
        <v>367</v>
      </c>
      <c r="S179" s="175" t="s">
        <v>174</v>
      </c>
      <c r="T179" s="176" t="s">
        <v>174</v>
      </c>
      <c r="U179" s="161">
        <v>6.0000000000000005E-2</v>
      </c>
      <c r="V179" s="161">
        <f>ROUND(E179*U179,2)</f>
        <v>0.06</v>
      </c>
      <c r="W179" s="161"/>
      <c r="X179" s="151"/>
      <c r="Y179" s="151"/>
      <c r="Z179" s="151"/>
      <c r="AA179" s="151"/>
      <c r="AB179" s="151"/>
      <c r="AC179" s="151"/>
      <c r="AD179" s="151"/>
      <c r="AE179" s="151"/>
      <c r="AF179" s="151"/>
      <c r="AG179" s="151" t="s">
        <v>199</v>
      </c>
      <c r="AH179" s="151"/>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outlineLevel="1" x14ac:dyDescent="0.2">
      <c r="A180" s="158"/>
      <c r="B180" s="159"/>
      <c r="C180" s="261" t="s">
        <v>368</v>
      </c>
      <c r="D180" s="262"/>
      <c r="E180" s="262"/>
      <c r="F180" s="262"/>
      <c r="G180" s="262"/>
      <c r="H180" s="161"/>
      <c r="I180" s="161"/>
      <c r="J180" s="161"/>
      <c r="K180" s="161"/>
      <c r="L180" s="161"/>
      <c r="M180" s="161"/>
      <c r="N180" s="161"/>
      <c r="O180" s="161"/>
      <c r="P180" s="161"/>
      <c r="Q180" s="161"/>
      <c r="R180" s="161"/>
      <c r="S180" s="161"/>
      <c r="T180" s="161"/>
      <c r="U180" s="161"/>
      <c r="V180" s="161"/>
      <c r="W180" s="161"/>
      <c r="X180" s="151"/>
      <c r="Y180" s="151"/>
      <c r="Z180" s="151"/>
      <c r="AA180" s="151"/>
      <c r="AB180" s="151"/>
      <c r="AC180" s="151"/>
      <c r="AD180" s="151"/>
      <c r="AE180" s="151"/>
      <c r="AF180" s="151"/>
      <c r="AG180" s="151" t="s">
        <v>201</v>
      </c>
      <c r="AH180" s="151"/>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
      <c r="A181" s="158"/>
      <c r="B181" s="159"/>
      <c r="C181" s="196" t="s">
        <v>375</v>
      </c>
      <c r="D181" s="184"/>
      <c r="E181" s="185">
        <v>1</v>
      </c>
      <c r="F181" s="161"/>
      <c r="G181" s="161"/>
      <c r="H181" s="161"/>
      <c r="I181" s="161"/>
      <c r="J181" s="161"/>
      <c r="K181" s="161"/>
      <c r="L181" s="161"/>
      <c r="M181" s="161"/>
      <c r="N181" s="161"/>
      <c r="O181" s="161"/>
      <c r="P181" s="161"/>
      <c r="Q181" s="161"/>
      <c r="R181" s="161"/>
      <c r="S181" s="161"/>
      <c r="T181" s="161"/>
      <c r="U181" s="161"/>
      <c r="V181" s="161"/>
      <c r="W181" s="161"/>
      <c r="X181" s="151"/>
      <c r="Y181" s="151"/>
      <c r="Z181" s="151"/>
      <c r="AA181" s="151"/>
      <c r="AB181" s="151"/>
      <c r="AC181" s="151"/>
      <c r="AD181" s="151"/>
      <c r="AE181" s="151"/>
      <c r="AF181" s="151"/>
      <c r="AG181" s="151" t="s">
        <v>203</v>
      </c>
      <c r="AH181" s="151">
        <v>0</v>
      </c>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
      <c r="A182" s="170">
        <v>28</v>
      </c>
      <c r="B182" s="171" t="s">
        <v>376</v>
      </c>
      <c r="C182" s="180" t="s">
        <v>377</v>
      </c>
      <c r="D182" s="172" t="s">
        <v>322</v>
      </c>
      <c r="E182" s="173">
        <v>14</v>
      </c>
      <c r="F182" s="174"/>
      <c r="G182" s="175">
        <f>ROUND(E182*F182,2)</f>
        <v>0</v>
      </c>
      <c r="H182" s="174"/>
      <c r="I182" s="175">
        <f>ROUND(E182*H182,2)</f>
        <v>0</v>
      </c>
      <c r="J182" s="174"/>
      <c r="K182" s="175">
        <f>ROUND(E182*J182,2)</f>
        <v>0</v>
      </c>
      <c r="L182" s="175">
        <v>21</v>
      </c>
      <c r="M182" s="175">
        <f>G182*(1+L182/100)</f>
        <v>0</v>
      </c>
      <c r="N182" s="175">
        <v>0</v>
      </c>
      <c r="O182" s="175">
        <f>ROUND(E182*N182,2)</f>
        <v>0</v>
      </c>
      <c r="P182" s="175">
        <v>0</v>
      </c>
      <c r="Q182" s="175">
        <f>ROUND(E182*P182,2)</f>
        <v>0</v>
      </c>
      <c r="R182" s="175" t="s">
        <v>367</v>
      </c>
      <c r="S182" s="175" t="s">
        <v>174</v>
      </c>
      <c r="T182" s="176" t="s">
        <v>174</v>
      </c>
      <c r="U182" s="161">
        <v>0.05</v>
      </c>
      <c r="V182" s="161">
        <f>ROUND(E182*U182,2)</f>
        <v>0.7</v>
      </c>
      <c r="W182" s="161"/>
      <c r="X182" s="151"/>
      <c r="Y182" s="151"/>
      <c r="Z182" s="151"/>
      <c r="AA182" s="151"/>
      <c r="AB182" s="151"/>
      <c r="AC182" s="151"/>
      <c r="AD182" s="151"/>
      <c r="AE182" s="151"/>
      <c r="AF182" s="151"/>
      <c r="AG182" s="151" t="s">
        <v>199</v>
      </c>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
      <c r="A183" s="158"/>
      <c r="B183" s="159"/>
      <c r="C183" s="261" t="s">
        <v>368</v>
      </c>
      <c r="D183" s="262"/>
      <c r="E183" s="262"/>
      <c r="F183" s="262"/>
      <c r="G183" s="262"/>
      <c r="H183" s="161"/>
      <c r="I183" s="161"/>
      <c r="J183" s="161"/>
      <c r="K183" s="161"/>
      <c r="L183" s="161"/>
      <c r="M183" s="161"/>
      <c r="N183" s="161"/>
      <c r="O183" s="161"/>
      <c r="P183" s="161"/>
      <c r="Q183" s="161"/>
      <c r="R183" s="161"/>
      <c r="S183" s="161"/>
      <c r="T183" s="161"/>
      <c r="U183" s="161"/>
      <c r="V183" s="161"/>
      <c r="W183" s="161"/>
      <c r="X183" s="151"/>
      <c r="Y183" s="151"/>
      <c r="Z183" s="151"/>
      <c r="AA183" s="151"/>
      <c r="AB183" s="151"/>
      <c r="AC183" s="151"/>
      <c r="AD183" s="151"/>
      <c r="AE183" s="151"/>
      <c r="AF183" s="151"/>
      <c r="AG183" s="151" t="s">
        <v>201</v>
      </c>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58"/>
      <c r="B184" s="159"/>
      <c r="C184" s="196" t="s">
        <v>378</v>
      </c>
      <c r="D184" s="184"/>
      <c r="E184" s="185">
        <v>2</v>
      </c>
      <c r="F184" s="161"/>
      <c r="G184" s="161"/>
      <c r="H184" s="161"/>
      <c r="I184" s="161"/>
      <c r="J184" s="161"/>
      <c r="K184" s="161"/>
      <c r="L184" s="161"/>
      <c r="M184" s="161"/>
      <c r="N184" s="161"/>
      <c r="O184" s="161"/>
      <c r="P184" s="161"/>
      <c r="Q184" s="161"/>
      <c r="R184" s="161"/>
      <c r="S184" s="161"/>
      <c r="T184" s="161"/>
      <c r="U184" s="161"/>
      <c r="V184" s="161"/>
      <c r="W184" s="161"/>
      <c r="X184" s="151"/>
      <c r="Y184" s="151"/>
      <c r="Z184" s="151"/>
      <c r="AA184" s="151"/>
      <c r="AB184" s="151"/>
      <c r="AC184" s="151"/>
      <c r="AD184" s="151"/>
      <c r="AE184" s="151"/>
      <c r="AF184" s="151"/>
      <c r="AG184" s="151" t="s">
        <v>203</v>
      </c>
      <c r="AH184" s="151">
        <v>0</v>
      </c>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
      <c r="A185" s="158"/>
      <c r="B185" s="159"/>
      <c r="C185" s="196" t="s">
        <v>379</v>
      </c>
      <c r="D185" s="184"/>
      <c r="E185" s="185">
        <v>4</v>
      </c>
      <c r="F185" s="161"/>
      <c r="G185" s="161"/>
      <c r="H185" s="161"/>
      <c r="I185" s="161"/>
      <c r="J185" s="161"/>
      <c r="K185" s="161"/>
      <c r="L185" s="161"/>
      <c r="M185" s="161"/>
      <c r="N185" s="161"/>
      <c r="O185" s="161"/>
      <c r="P185" s="161"/>
      <c r="Q185" s="161"/>
      <c r="R185" s="161"/>
      <c r="S185" s="161"/>
      <c r="T185" s="161"/>
      <c r="U185" s="161"/>
      <c r="V185" s="161"/>
      <c r="W185" s="161"/>
      <c r="X185" s="151"/>
      <c r="Y185" s="151"/>
      <c r="Z185" s="151"/>
      <c r="AA185" s="151"/>
      <c r="AB185" s="151"/>
      <c r="AC185" s="151"/>
      <c r="AD185" s="151"/>
      <c r="AE185" s="151"/>
      <c r="AF185" s="151"/>
      <c r="AG185" s="151" t="s">
        <v>203</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outlineLevel="1" x14ac:dyDescent="0.2">
      <c r="A186" s="158"/>
      <c r="B186" s="159"/>
      <c r="C186" s="196" t="s">
        <v>380</v>
      </c>
      <c r="D186" s="184"/>
      <c r="E186" s="185">
        <v>4</v>
      </c>
      <c r="F186" s="161"/>
      <c r="G186" s="161"/>
      <c r="H186" s="161"/>
      <c r="I186" s="161"/>
      <c r="J186" s="161"/>
      <c r="K186" s="161"/>
      <c r="L186" s="161"/>
      <c r="M186" s="161"/>
      <c r="N186" s="161"/>
      <c r="O186" s="161"/>
      <c r="P186" s="161"/>
      <c r="Q186" s="161"/>
      <c r="R186" s="161"/>
      <c r="S186" s="161"/>
      <c r="T186" s="161"/>
      <c r="U186" s="161"/>
      <c r="V186" s="161"/>
      <c r="W186" s="161"/>
      <c r="X186" s="151"/>
      <c r="Y186" s="151"/>
      <c r="Z186" s="151"/>
      <c r="AA186" s="151"/>
      <c r="AB186" s="151"/>
      <c r="AC186" s="151"/>
      <c r="AD186" s="151"/>
      <c r="AE186" s="151"/>
      <c r="AF186" s="151"/>
      <c r="AG186" s="151" t="s">
        <v>203</v>
      </c>
      <c r="AH186" s="151">
        <v>0</v>
      </c>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1" x14ac:dyDescent="0.2">
      <c r="A187" s="158"/>
      <c r="B187" s="159"/>
      <c r="C187" s="196" t="s">
        <v>381</v>
      </c>
      <c r="D187" s="184"/>
      <c r="E187" s="185">
        <v>2</v>
      </c>
      <c r="F187" s="161"/>
      <c r="G187" s="161"/>
      <c r="H187" s="161"/>
      <c r="I187" s="161"/>
      <c r="J187" s="161"/>
      <c r="K187" s="161"/>
      <c r="L187" s="161"/>
      <c r="M187" s="161"/>
      <c r="N187" s="161"/>
      <c r="O187" s="161"/>
      <c r="P187" s="161"/>
      <c r="Q187" s="161"/>
      <c r="R187" s="161"/>
      <c r="S187" s="161"/>
      <c r="T187" s="161"/>
      <c r="U187" s="161"/>
      <c r="V187" s="161"/>
      <c r="W187" s="161"/>
      <c r="X187" s="151"/>
      <c r="Y187" s="151"/>
      <c r="Z187" s="151"/>
      <c r="AA187" s="151"/>
      <c r="AB187" s="151"/>
      <c r="AC187" s="151"/>
      <c r="AD187" s="151"/>
      <c r="AE187" s="151"/>
      <c r="AF187" s="151"/>
      <c r="AG187" s="151" t="s">
        <v>203</v>
      </c>
      <c r="AH187" s="151">
        <v>0</v>
      </c>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
      <c r="A188" s="158"/>
      <c r="B188" s="159"/>
      <c r="C188" s="196" t="s">
        <v>382</v>
      </c>
      <c r="D188" s="184"/>
      <c r="E188" s="185">
        <v>1</v>
      </c>
      <c r="F188" s="161"/>
      <c r="G188" s="161"/>
      <c r="H188" s="161"/>
      <c r="I188" s="161"/>
      <c r="J188" s="161"/>
      <c r="K188" s="161"/>
      <c r="L188" s="161"/>
      <c r="M188" s="161"/>
      <c r="N188" s="161"/>
      <c r="O188" s="161"/>
      <c r="P188" s="161"/>
      <c r="Q188" s="161"/>
      <c r="R188" s="161"/>
      <c r="S188" s="161"/>
      <c r="T188" s="161"/>
      <c r="U188" s="161"/>
      <c r="V188" s="161"/>
      <c r="W188" s="161"/>
      <c r="X188" s="151"/>
      <c r="Y188" s="151"/>
      <c r="Z188" s="151"/>
      <c r="AA188" s="151"/>
      <c r="AB188" s="151"/>
      <c r="AC188" s="151"/>
      <c r="AD188" s="151"/>
      <c r="AE188" s="151"/>
      <c r="AF188" s="151"/>
      <c r="AG188" s="151" t="s">
        <v>203</v>
      </c>
      <c r="AH188" s="151">
        <v>0</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1" x14ac:dyDescent="0.2">
      <c r="A189" s="158"/>
      <c r="B189" s="159"/>
      <c r="C189" s="196" t="s">
        <v>383</v>
      </c>
      <c r="D189" s="184"/>
      <c r="E189" s="185">
        <v>1</v>
      </c>
      <c r="F189" s="161"/>
      <c r="G189" s="161"/>
      <c r="H189" s="161"/>
      <c r="I189" s="161"/>
      <c r="J189" s="161"/>
      <c r="K189" s="161"/>
      <c r="L189" s="161"/>
      <c r="M189" s="161"/>
      <c r="N189" s="161"/>
      <c r="O189" s="161"/>
      <c r="P189" s="161"/>
      <c r="Q189" s="161"/>
      <c r="R189" s="161"/>
      <c r="S189" s="161"/>
      <c r="T189" s="161"/>
      <c r="U189" s="161"/>
      <c r="V189" s="161"/>
      <c r="W189" s="161"/>
      <c r="X189" s="151"/>
      <c r="Y189" s="151"/>
      <c r="Z189" s="151"/>
      <c r="AA189" s="151"/>
      <c r="AB189" s="151"/>
      <c r="AC189" s="151"/>
      <c r="AD189" s="151"/>
      <c r="AE189" s="151"/>
      <c r="AF189" s="151"/>
      <c r="AG189" s="151" t="s">
        <v>203</v>
      </c>
      <c r="AH189" s="151">
        <v>0</v>
      </c>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1" x14ac:dyDescent="0.2">
      <c r="A190" s="170">
        <v>29</v>
      </c>
      <c r="B190" s="171" t="s">
        <v>384</v>
      </c>
      <c r="C190" s="180" t="s">
        <v>385</v>
      </c>
      <c r="D190" s="172" t="s">
        <v>197</v>
      </c>
      <c r="E190" s="173">
        <v>3.7800000000000002</v>
      </c>
      <c r="F190" s="174"/>
      <c r="G190" s="175">
        <f>ROUND(E190*F190,2)</f>
        <v>0</v>
      </c>
      <c r="H190" s="174"/>
      <c r="I190" s="175">
        <f>ROUND(E190*H190,2)</f>
        <v>0</v>
      </c>
      <c r="J190" s="174"/>
      <c r="K190" s="175">
        <f>ROUND(E190*J190,2)</f>
        <v>0</v>
      </c>
      <c r="L190" s="175">
        <v>21</v>
      </c>
      <c r="M190" s="175">
        <f>G190*(1+L190/100)</f>
        <v>0</v>
      </c>
      <c r="N190" s="175">
        <v>2.1900000000000001E-3</v>
      </c>
      <c r="O190" s="175">
        <f>ROUND(E190*N190,2)</f>
        <v>0.01</v>
      </c>
      <c r="P190" s="175">
        <v>7.5000000000000011E-2</v>
      </c>
      <c r="Q190" s="175">
        <f>ROUND(E190*P190,2)</f>
        <v>0.28000000000000003</v>
      </c>
      <c r="R190" s="175" t="s">
        <v>367</v>
      </c>
      <c r="S190" s="175" t="s">
        <v>174</v>
      </c>
      <c r="T190" s="176" t="s">
        <v>174</v>
      </c>
      <c r="U190" s="161">
        <v>0.95500000000000007</v>
      </c>
      <c r="V190" s="161">
        <f>ROUND(E190*U190,2)</f>
        <v>3.61</v>
      </c>
      <c r="W190" s="161"/>
      <c r="X190" s="151"/>
      <c r="Y190" s="151"/>
      <c r="Z190" s="151"/>
      <c r="AA190" s="151"/>
      <c r="AB190" s="151"/>
      <c r="AC190" s="151"/>
      <c r="AD190" s="151"/>
      <c r="AE190" s="151"/>
      <c r="AF190" s="151"/>
      <c r="AG190" s="151" t="s">
        <v>199</v>
      </c>
      <c r="AH190" s="151"/>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
      <c r="A191" s="158"/>
      <c r="B191" s="159"/>
      <c r="C191" s="261" t="s">
        <v>386</v>
      </c>
      <c r="D191" s="262"/>
      <c r="E191" s="262"/>
      <c r="F191" s="262"/>
      <c r="G191" s="262"/>
      <c r="H191" s="161"/>
      <c r="I191" s="161"/>
      <c r="J191" s="161"/>
      <c r="K191" s="161"/>
      <c r="L191" s="161"/>
      <c r="M191" s="161"/>
      <c r="N191" s="161"/>
      <c r="O191" s="161"/>
      <c r="P191" s="161"/>
      <c r="Q191" s="161"/>
      <c r="R191" s="161"/>
      <c r="S191" s="161"/>
      <c r="T191" s="161"/>
      <c r="U191" s="161"/>
      <c r="V191" s="161"/>
      <c r="W191" s="161"/>
      <c r="X191" s="151"/>
      <c r="Y191" s="151"/>
      <c r="Z191" s="151"/>
      <c r="AA191" s="151"/>
      <c r="AB191" s="151"/>
      <c r="AC191" s="151"/>
      <c r="AD191" s="151"/>
      <c r="AE191" s="151"/>
      <c r="AF191" s="151"/>
      <c r="AG191" s="151" t="s">
        <v>201</v>
      </c>
      <c r="AH191" s="151"/>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1" x14ac:dyDescent="0.2">
      <c r="A192" s="158"/>
      <c r="B192" s="159"/>
      <c r="C192" s="196" t="s">
        <v>206</v>
      </c>
      <c r="D192" s="184"/>
      <c r="E192" s="185">
        <v>2.16</v>
      </c>
      <c r="F192" s="161"/>
      <c r="G192" s="161"/>
      <c r="H192" s="161"/>
      <c r="I192" s="161"/>
      <c r="J192" s="161"/>
      <c r="K192" s="161"/>
      <c r="L192" s="161"/>
      <c r="M192" s="161"/>
      <c r="N192" s="161"/>
      <c r="O192" s="161"/>
      <c r="P192" s="161"/>
      <c r="Q192" s="161"/>
      <c r="R192" s="161"/>
      <c r="S192" s="161"/>
      <c r="T192" s="161"/>
      <c r="U192" s="161"/>
      <c r="V192" s="161"/>
      <c r="W192" s="161"/>
      <c r="X192" s="151"/>
      <c r="Y192" s="151"/>
      <c r="Z192" s="151"/>
      <c r="AA192" s="151"/>
      <c r="AB192" s="151"/>
      <c r="AC192" s="151"/>
      <c r="AD192" s="151"/>
      <c r="AE192" s="151"/>
      <c r="AF192" s="151"/>
      <c r="AG192" s="151" t="s">
        <v>203</v>
      </c>
      <c r="AH192" s="151">
        <v>0</v>
      </c>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
      <c r="A193" s="158"/>
      <c r="B193" s="159"/>
      <c r="C193" s="196" t="s">
        <v>387</v>
      </c>
      <c r="D193" s="184"/>
      <c r="E193" s="185">
        <v>0.78</v>
      </c>
      <c r="F193" s="161"/>
      <c r="G193" s="161"/>
      <c r="H193" s="161"/>
      <c r="I193" s="161"/>
      <c r="J193" s="161"/>
      <c r="K193" s="161"/>
      <c r="L193" s="161"/>
      <c r="M193" s="161"/>
      <c r="N193" s="161"/>
      <c r="O193" s="161"/>
      <c r="P193" s="161"/>
      <c r="Q193" s="161"/>
      <c r="R193" s="161"/>
      <c r="S193" s="161"/>
      <c r="T193" s="161"/>
      <c r="U193" s="161"/>
      <c r="V193" s="161"/>
      <c r="W193" s="161"/>
      <c r="X193" s="151"/>
      <c r="Y193" s="151"/>
      <c r="Z193" s="151"/>
      <c r="AA193" s="151"/>
      <c r="AB193" s="151"/>
      <c r="AC193" s="151"/>
      <c r="AD193" s="151"/>
      <c r="AE193" s="151"/>
      <c r="AF193" s="151"/>
      <c r="AG193" s="151" t="s">
        <v>203</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
      <c r="A194" s="158"/>
      <c r="B194" s="159"/>
      <c r="C194" s="196" t="s">
        <v>388</v>
      </c>
      <c r="D194" s="184"/>
      <c r="E194" s="185">
        <v>0.84000000000000008</v>
      </c>
      <c r="F194" s="161"/>
      <c r="G194" s="161"/>
      <c r="H194" s="161"/>
      <c r="I194" s="161"/>
      <c r="J194" s="161"/>
      <c r="K194" s="161"/>
      <c r="L194" s="161"/>
      <c r="M194" s="161"/>
      <c r="N194" s="161"/>
      <c r="O194" s="161"/>
      <c r="P194" s="161"/>
      <c r="Q194" s="161"/>
      <c r="R194" s="161"/>
      <c r="S194" s="161"/>
      <c r="T194" s="161"/>
      <c r="U194" s="161"/>
      <c r="V194" s="161"/>
      <c r="W194" s="161"/>
      <c r="X194" s="151"/>
      <c r="Y194" s="151"/>
      <c r="Z194" s="151"/>
      <c r="AA194" s="151"/>
      <c r="AB194" s="151"/>
      <c r="AC194" s="151"/>
      <c r="AD194" s="151"/>
      <c r="AE194" s="151"/>
      <c r="AF194" s="151"/>
      <c r="AG194" s="151" t="s">
        <v>203</v>
      </c>
      <c r="AH194" s="151">
        <v>0</v>
      </c>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
      <c r="A195" s="170">
        <v>30</v>
      </c>
      <c r="B195" s="171" t="s">
        <v>389</v>
      </c>
      <c r="C195" s="180" t="s">
        <v>390</v>
      </c>
      <c r="D195" s="172" t="s">
        <v>197</v>
      </c>
      <c r="E195" s="173">
        <v>1.26</v>
      </c>
      <c r="F195" s="174"/>
      <c r="G195" s="175">
        <f>ROUND(E195*F195,2)</f>
        <v>0</v>
      </c>
      <c r="H195" s="174"/>
      <c r="I195" s="175">
        <f>ROUND(E195*H195,2)</f>
        <v>0</v>
      </c>
      <c r="J195" s="174"/>
      <c r="K195" s="175">
        <f>ROUND(E195*J195,2)</f>
        <v>0</v>
      </c>
      <c r="L195" s="175">
        <v>21</v>
      </c>
      <c r="M195" s="175">
        <f>G195*(1+L195/100)</f>
        <v>0</v>
      </c>
      <c r="N195" s="175">
        <v>1E-3</v>
      </c>
      <c r="O195" s="175">
        <f>ROUND(E195*N195,2)</f>
        <v>0</v>
      </c>
      <c r="P195" s="175">
        <v>6.2000000000000006E-2</v>
      </c>
      <c r="Q195" s="175">
        <f>ROUND(E195*P195,2)</f>
        <v>0.08</v>
      </c>
      <c r="R195" s="175" t="s">
        <v>367</v>
      </c>
      <c r="S195" s="175" t="s">
        <v>174</v>
      </c>
      <c r="T195" s="176" t="s">
        <v>174</v>
      </c>
      <c r="U195" s="161">
        <v>0.6120000000000001</v>
      </c>
      <c r="V195" s="161">
        <f>ROUND(E195*U195,2)</f>
        <v>0.77</v>
      </c>
      <c r="W195" s="161"/>
      <c r="X195" s="151"/>
      <c r="Y195" s="151"/>
      <c r="Z195" s="151"/>
      <c r="AA195" s="151"/>
      <c r="AB195" s="151"/>
      <c r="AC195" s="151"/>
      <c r="AD195" s="151"/>
      <c r="AE195" s="151"/>
      <c r="AF195" s="151"/>
      <c r="AG195" s="151" t="s">
        <v>199</v>
      </c>
      <c r="AH195" s="151"/>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1" x14ac:dyDescent="0.2">
      <c r="A196" s="158"/>
      <c r="B196" s="159"/>
      <c r="C196" s="261" t="s">
        <v>386</v>
      </c>
      <c r="D196" s="262"/>
      <c r="E196" s="262"/>
      <c r="F196" s="262"/>
      <c r="G196" s="262"/>
      <c r="H196" s="161"/>
      <c r="I196" s="161"/>
      <c r="J196" s="161"/>
      <c r="K196" s="161"/>
      <c r="L196" s="161"/>
      <c r="M196" s="161"/>
      <c r="N196" s="161"/>
      <c r="O196" s="161"/>
      <c r="P196" s="161"/>
      <c r="Q196" s="161"/>
      <c r="R196" s="161"/>
      <c r="S196" s="161"/>
      <c r="T196" s="161"/>
      <c r="U196" s="161"/>
      <c r="V196" s="161"/>
      <c r="W196" s="161"/>
      <c r="X196" s="151"/>
      <c r="Y196" s="151"/>
      <c r="Z196" s="151"/>
      <c r="AA196" s="151"/>
      <c r="AB196" s="151"/>
      <c r="AC196" s="151"/>
      <c r="AD196" s="151"/>
      <c r="AE196" s="151"/>
      <c r="AF196" s="151"/>
      <c r="AG196" s="151" t="s">
        <v>201</v>
      </c>
      <c r="AH196" s="151"/>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58"/>
      <c r="B197" s="159"/>
      <c r="C197" s="196" t="s">
        <v>391</v>
      </c>
      <c r="D197" s="184"/>
      <c r="E197" s="185">
        <v>1.26</v>
      </c>
      <c r="F197" s="161"/>
      <c r="G197" s="161"/>
      <c r="H197" s="161"/>
      <c r="I197" s="161"/>
      <c r="J197" s="161"/>
      <c r="K197" s="161"/>
      <c r="L197" s="161"/>
      <c r="M197" s="161"/>
      <c r="N197" s="161"/>
      <c r="O197" s="161"/>
      <c r="P197" s="161"/>
      <c r="Q197" s="161"/>
      <c r="R197" s="161"/>
      <c r="S197" s="161"/>
      <c r="T197" s="161"/>
      <c r="U197" s="161"/>
      <c r="V197" s="161"/>
      <c r="W197" s="161"/>
      <c r="X197" s="151"/>
      <c r="Y197" s="151"/>
      <c r="Z197" s="151"/>
      <c r="AA197" s="151"/>
      <c r="AB197" s="151"/>
      <c r="AC197" s="151"/>
      <c r="AD197" s="151"/>
      <c r="AE197" s="151"/>
      <c r="AF197" s="151"/>
      <c r="AG197" s="151" t="s">
        <v>203</v>
      </c>
      <c r="AH197" s="151">
        <v>0</v>
      </c>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1" x14ac:dyDescent="0.2">
      <c r="A198" s="170">
        <v>31</v>
      </c>
      <c r="B198" s="171" t="s">
        <v>392</v>
      </c>
      <c r="C198" s="180" t="s">
        <v>393</v>
      </c>
      <c r="D198" s="172" t="s">
        <v>197</v>
      </c>
      <c r="E198" s="173">
        <v>2.5500000000000003</v>
      </c>
      <c r="F198" s="174"/>
      <c r="G198" s="175">
        <f>ROUND(E198*F198,2)</f>
        <v>0</v>
      </c>
      <c r="H198" s="174"/>
      <c r="I198" s="175">
        <f>ROUND(E198*H198,2)</f>
        <v>0</v>
      </c>
      <c r="J198" s="174"/>
      <c r="K198" s="175">
        <f>ROUND(E198*J198,2)</f>
        <v>0</v>
      </c>
      <c r="L198" s="175">
        <v>21</v>
      </c>
      <c r="M198" s="175">
        <f>G198*(1+L198/100)</f>
        <v>0</v>
      </c>
      <c r="N198" s="175">
        <v>9.2000000000000003E-4</v>
      </c>
      <c r="O198" s="175">
        <f>ROUND(E198*N198,2)</f>
        <v>0</v>
      </c>
      <c r="P198" s="175">
        <v>5.4000000000000006E-2</v>
      </c>
      <c r="Q198" s="175">
        <f>ROUND(E198*P198,2)</f>
        <v>0.14000000000000001</v>
      </c>
      <c r="R198" s="175" t="s">
        <v>367</v>
      </c>
      <c r="S198" s="175" t="s">
        <v>174</v>
      </c>
      <c r="T198" s="176" t="s">
        <v>174</v>
      </c>
      <c r="U198" s="161">
        <v>0.46500000000000002</v>
      </c>
      <c r="V198" s="161">
        <f>ROUND(E198*U198,2)</f>
        <v>1.19</v>
      </c>
      <c r="W198" s="161"/>
      <c r="X198" s="151"/>
      <c r="Y198" s="151"/>
      <c r="Z198" s="151"/>
      <c r="AA198" s="151"/>
      <c r="AB198" s="151"/>
      <c r="AC198" s="151"/>
      <c r="AD198" s="151"/>
      <c r="AE198" s="151"/>
      <c r="AF198" s="151"/>
      <c r="AG198" s="151" t="s">
        <v>199</v>
      </c>
      <c r="AH198" s="151"/>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
      <c r="A199" s="158"/>
      <c r="B199" s="159"/>
      <c r="C199" s="261" t="s">
        <v>386</v>
      </c>
      <c r="D199" s="262"/>
      <c r="E199" s="262"/>
      <c r="F199" s="262"/>
      <c r="G199" s="262"/>
      <c r="H199" s="161"/>
      <c r="I199" s="161"/>
      <c r="J199" s="161"/>
      <c r="K199" s="161"/>
      <c r="L199" s="161"/>
      <c r="M199" s="161"/>
      <c r="N199" s="161"/>
      <c r="O199" s="161"/>
      <c r="P199" s="161"/>
      <c r="Q199" s="161"/>
      <c r="R199" s="161"/>
      <c r="S199" s="161"/>
      <c r="T199" s="161"/>
      <c r="U199" s="161"/>
      <c r="V199" s="161"/>
      <c r="W199" s="161"/>
      <c r="X199" s="151"/>
      <c r="Y199" s="151"/>
      <c r="Z199" s="151"/>
      <c r="AA199" s="151"/>
      <c r="AB199" s="151"/>
      <c r="AC199" s="151"/>
      <c r="AD199" s="151"/>
      <c r="AE199" s="151"/>
      <c r="AF199" s="151"/>
      <c r="AG199" s="151" t="s">
        <v>201</v>
      </c>
      <c r="AH199" s="151"/>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58"/>
      <c r="B200" s="159"/>
      <c r="C200" s="196" t="s">
        <v>394</v>
      </c>
      <c r="D200" s="184"/>
      <c r="E200" s="185">
        <v>2.5500000000000003</v>
      </c>
      <c r="F200" s="161"/>
      <c r="G200" s="161"/>
      <c r="H200" s="161"/>
      <c r="I200" s="161"/>
      <c r="J200" s="161"/>
      <c r="K200" s="161"/>
      <c r="L200" s="161"/>
      <c r="M200" s="161"/>
      <c r="N200" s="161"/>
      <c r="O200" s="161"/>
      <c r="P200" s="161"/>
      <c r="Q200" s="161"/>
      <c r="R200" s="161"/>
      <c r="S200" s="161"/>
      <c r="T200" s="161"/>
      <c r="U200" s="161"/>
      <c r="V200" s="161"/>
      <c r="W200" s="161"/>
      <c r="X200" s="151"/>
      <c r="Y200" s="151"/>
      <c r="Z200" s="151"/>
      <c r="AA200" s="151"/>
      <c r="AB200" s="151"/>
      <c r="AC200" s="151"/>
      <c r="AD200" s="151"/>
      <c r="AE200" s="151"/>
      <c r="AF200" s="151"/>
      <c r="AG200" s="151" t="s">
        <v>203</v>
      </c>
      <c r="AH200" s="151">
        <v>0</v>
      </c>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ht="22.5" outlineLevel="1" x14ac:dyDescent="0.2">
      <c r="A201" s="170">
        <v>32</v>
      </c>
      <c r="B201" s="171" t="s">
        <v>395</v>
      </c>
      <c r="C201" s="180" t="s">
        <v>396</v>
      </c>
      <c r="D201" s="172" t="s">
        <v>197</v>
      </c>
      <c r="E201" s="173">
        <v>6.7565000000000008</v>
      </c>
      <c r="F201" s="174"/>
      <c r="G201" s="175">
        <f>ROUND(E201*F201,2)</f>
        <v>0</v>
      </c>
      <c r="H201" s="174"/>
      <c r="I201" s="175">
        <f>ROUND(E201*H201,2)</f>
        <v>0</v>
      </c>
      <c r="J201" s="174"/>
      <c r="K201" s="175">
        <f>ROUND(E201*J201,2)</f>
        <v>0</v>
      </c>
      <c r="L201" s="175">
        <v>21</v>
      </c>
      <c r="M201" s="175">
        <f>G201*(1+L201/100)</f>
        <v>0</v>
      </c>
      <c r="N201" s="175">
        <v>4.9000000000000009E-4</v>
      </c>
      <c r="O201" s="175">
        <f>ROUND(E201*N201,2)</f>
        <v>0</v>
      </c>
      <c r="P201" s="175">
        <v>1.7000000000000001E-2</v>
      </c>
      <c r="Q201" s="175">
        <f>ROUND(E201*P201,2)</f>
        <v>0.11</v>
      </c>
      <c r="R201" s="175" t="s">
        <v>367</v>
      </c>
      <c r="S201" s="175" t="s">
        <v>174</v>
      </c>
      <c r="T201" s="176" t="s">
        <v>174</v>
      </c>
      <c r="U201" s="161">
        <v>0.20800000000000002</v>
      </c>
      <c r="V201" s="161">
        <f>ROUND(E201*U201,2)</f>
        <v>1.41</v>
      </c>
      <c r="W201" s="161"/>
      <c r="X201" s="151"/>
      <c r="Y201" s="151"/>
      <c r="Z201" s="151"/>
      <c r="AA201" s="151"/>
      <c r="AB201" s="151"/>
      <c r="AC201" s="151"/>
      <c r="AD201" s="151"/>
      <c r="AE201" s="151"/>
      <c r="AF201" s="151"/>
      <c r="AG201" s="151" t="s">
        <v>199</v>
      </c>
      <c r="AH201" s="151"/>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
      <c r="A202" s="158"/>
      <c r="B202" s="159"/>
      <c r="C202" s="261" t="s">
        <v>386</v>
      </c>
      <c r="D202" s="262"/>
      <c r="E202" s="262"/>
      <c r="F202" s="262"/>
      <c r="G202" s="262"/>
      <c r="H202" s="161"/>
      <c r="I202" s="161"/>
      <c r="J202" s="161"/>
      <c r="K202" s="161"/>
      <c r="L202" s="161"/>
      <c r="M202" s="161"/>
      <c r="N202" s="161"/>
      <c r="O202" s="161"/>
      <c r="P202" s="161"/>
      <c r="Q202" s="161"/>
      <c r="R202" s="161"/>
      <c r="S202" s="161"/>
      <c r="T202" s="161"/>
      <c r="U202" s="161"/>
      <c r="V202" s="161"/>
      <c r="W202" s="161"/>
      <c r="X202" s="151"/>
      <c r="Y202" s="151"/>
      <c r="Z202" s="151"/>
      <c r="AA202" s="151"/>
      <c r="AB202" s="151"/>
      <c r="AC202" s="151"/>
      <c r="AD202" s="151"/>
      <c r="AE202" s="151"/>
      <c r="AF202" s="151"/>
      <c r="AG202" s="151" t="s">
        <v>201</v>
      </c>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
      <c r="A203" s="158"/>
      <c r="B203" s="159"/>
      <c r="C203" s="196" t="s">
        <v>397</v>
      </c>
      <c r="D203" s="184"/>
      <c r="E203" s="185">
        <v>3.87</v>
      </c>
      <c r="F203" s="161"/>
      <c r="G203" s="161"/>
      <c r="H203" s="161"/>
      <c r="I203" s="161"/>
      <c r="J203" s="161"/>
      <c r="K203" s="161"/>
      <c r="L203" s="161"/>
      <c r="M203" s="161"/>
      <c r="N203" s="161"/>
      <c r="O203" s="161"/>
      <c r="P203" s="161"/>
      <c r="Q203" s="161"/>
      <c r="R203" s="161"/>
      <c r="S203" s="161"/>
      <c r="T203" s="161"/>
      <c r="U203" s="161"/>
      <c r="V203" s="161"/>
      <c r="W203" s="161"/>
      <c r="X203" s="151"/>
      <c r="Y203" s="151"/>
      <c r="Z203" s="151"/>
      <c r="AA203" s="151"/>
      <c r="AB203" s="151"/>
      <c r="AC203" s="151"/>
      <c r="AD203" s="151"/>
      <c r="AE203" s="151"/>
      <c r="AF203" s="151"/>
      <c r="AG203" s="151" t="s">
        <v>203</v>
      </c>
      <c r="AH203" s="151">
        <v>0</v>
      </c>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
      <c r="A204" s="158"/>
      <c r="B204" s="159"/>
      <c r="C204" s="196" t="s">
        <v>398</v>
      </c>
      <c r="D204" s="184"/>
      <c r="E204" s="185">
        <v>2.8865000000000003</v>
      </c>
      <c r="F204" s="161"/>
      <c r="G204" s="161"/>
      <c r="H204" s="161"/>
      <c r="I204" s="161"/>
      <c r="J204" s="161"/>
      <c r="K204" s="161"/>
      <c r="L204" s="161"/>
      <c r="M204" s="161"/>
      <c r="N204" s="161"/>
      <c r="O204" s="161"/>
      <c r="P204" s="161"/>
      <c r="Q204" s="161"/>
      <c r="R204" s="161"/>
      <c r="S204" s="161"/>
      <c r="T204" s="161"/>
      <c r="U204" s="161"/>
      <c r="V204" s="161"/>
      <c r="W204" s="161"/>
      <c r="X204" s="151"/>
      <c r="Y204" s="151"/>
      <c r="Z204" s="151"/>
      <c r="AA204" s="151"/>
      <c r="AB204" s="151"/>
      <c r="AC204" s="151"/>
      <c r="AD204" s="151"/>
      <c r="AE204" s="151"/>
      <c r="AF204" s="151"/>
      <c r="AG204" s="151" t="s">
        <v>203</v>
      </c>
      <c r="AH204" s="151">
        <v>0</v>
      </c>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ht="22.5" outlineLevel="1" x14ac:dyDescent="0.2">
      <c r="A205" s="170">
        <v>33</v>
      </c>
      <c r="B205" s="171" t="s">
        <v>399</v>
      </c>
      <c r="C205" s="180" t="s">
        <v>400</v>
      </c>
      <c r="D205" s="172" t="s">
        <v>197</v>
      </c>
      <c r="E205" s="173">
        <v>29.455500000000001</v>
      </c>
      <c r="F205" s="174"/>
      <c r="G205" s="175">
        <f>ROUND(E205*F205,2)</f>
        <v>0</v>
      </c>
      <c r="H205" s="174"/>
      <c r="I205" s="175">
        <f>ROUND(E205*H205,2)</f>
        <v>0</v>
      </c>
      <c r="J205" s="174"/>
      <c r="K205" s="175">
        <f>ROUND(E205*J205,2)</f>
        <v>0</v>
      </c>
      <c r="L205" s="175">
        <v>21</v>
      </c>
      <c r="M205" s="175">
        <f>G205*(1+L205/100)</f>
        <v>0</v>
      </c>
      <c r="N205" s="175">
        <v>4.9000000000000009E-4</v>
      </c>
      <c r="O205" s="175">
        <f>ROUND(E205*N205,2)</f>
        <v>0.01</v>
      </c>
      <c r="P205" s="175">
        <v>1.5000000000000001E-2</v>
      </c>
      <c r="Q205" s="175">
        <f>ROUND(E205*P205,2)</f>
        <v>0.44</v>
      </c>
      <c r="R205" s="175" t="s">
        <v>367</v>
      </c>
      <c r="S205" s="175" t="s">
        <v>174</v>
      </c>
      <c r="T205" s="176" t="s">
        <v>174</v>
      </c>
      <c r="U205" s="161">
        <v>0.17900000000000002</v>
      </c>
      <c r="V205" s="161">
        <f>ROUND(E205*U205,2)</f>
        <v>5.27</v>
      </c>
      <c r="W205" s="161"/>
      <c r="X205" s="151"/>
      <c r="Y205" s="151"/>
      <c r="Z205" s="151"/>
      <c r="AA205" s="151"/>
      <c r="AB205" s="151"/>
      <c r="AC205" s="151"/>
      <c r="AD205" s="151"/>
      <c r="AE205" s="151"/>
      <c r="AF205" s="151"/>
      <c r="AG205" s="151" t="s">
        <v>199</v>
      </c>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
      <c r="A206" s="158"/>
      <c r="B206" s="159"/>
      <c r="C206" s="261" t="s">
        <v>386</v>
      </c>
      <c r="D206" s="262"/>
      <c r="E206" s="262"/>
      <c r="F206" s="262"/>
      <c r="G206" s="262"/>
      <c r="H206" s="161"/>
      <c r="I206" s="161"/>
      <c r="J206" s="161"/>
      <c r="K206" s="161"/>
      <c r="L206" s="161"/>
      <c r="M206" s="161"/>
      <c r="N206" s="161"/>
      <c r="O206" s="161"/>
      <c r="P206" s="161"/>
      <c r="Q206" s="161"/>
      <c r="R206" s="161"/>
      <c r="S206" s="161"/>
      <c r="T206" s="161"/>
      <c r="U206" s="161"/>
      <c r="V206" s="161"/>
      <c r="W206" s="161"/>
      <c r="X206" s="151"/>
      <c r="Y206" s="151"/>
      <c r="Z206" s="151"/>
      <c r="AA206" s="151"/>
      <c r="AB206" s="151"/>
      <c r="AC206" s="151"/>
      <c r="AD206" s="151"/>
      <c r="AE206" s="151"/>
      <c r="AF206" s="151"/>
      <c r="AG206" s="151" t="s">
        <v>201</v>
      </c>
      <c r="AH206" s="151"/>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outlineLevel="1" x14ac:dyDescent="0.2">
      <c r="A207" s="158"/>
      <c r="B207" s="159"/>
      <c r="C207" s="196" t="s">
        <v>202</v>
      </c>
      <c r="D207" s="184"/>
      <c r="E207" s="185">
        <v>5.8911000000000007</v>
      </c>
      <c r="F207" s="161"/>
      <c r="G207" s="161"/>
      <c r="H207" s="161"/>
      <c r="I207" s="161"/>
      <c r="J207" s="161"/>
      <c r="K207" s="161"/>
      <c r="L207" s="161"/>
      <c r="M207" s="161"/>
      <c r="N207" s="161"/>
      <c r="O207" s="161"/>
      <c r="P207" s="161"/>
      <c r="Q207" s="161"/>
      <c r="R207" s="161"/>
      <c r="S207" s="161"/>
      <c r="T207" s="161"/>
      <c r="U207" s="161"/>
      <c r="V207" s="161"/>
      <c r="W207" s="161"/>
      <c r="X207" s="151"/>
      <c r="Y207" s="151"/>
      <c r="Z207" s="151"/>
      <c r="AA207" s="151"/>
      <c r="AB207" s="151"/>
      <c r="AC207" s="151"/>
      <c r="AD207" s="151"/>
      <c r="AE207" s="151"/>
      <c r="AF207" s="151"/>
      <c r="AG207" s="151" t="s">
        <v>203</v>
      </c>
      <c r="AH207" s="151">
        <v>0</v>
      </c>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outlineLevel="1" x14ac:dyDescent="0.2">
      <c r="A208" s="158"/>
      <c r="B208" s="159"/>
      <c r="C208" s="196" t="s">
        <v>204</v>
      </c>
      <c r="D208" s="184"/>
      <c r="E208" s="185">
        <v>11.782200000000001</v>
      </c>
      <c r="F208" s="161"/>
      <c r="G208" s="161"/>
      <c r="H208" s="161"/>
      <c r="I208" s="161"/>
      <c r="J208" s="161"/>
      <c r="K208" s="161"/>
      <c r="L208" s="161"/>
      <c r="M208" s="161"/>
      <c r="N208" s="161"/>
      <c r="O208" s="161"/>
      <c r="P208" s="161"/>
      <c r="Q208" s="161"/>
      <c r="R208" s="161"/>
      <c r="S208" s="161"/>
      <c r="T208" s="161"/>
      <c r="U208" s="161"/>
      <c r="V208" s="161"/>
      <c r="W208" s="161"/>
      <c r="X208" s="151"/>
      <c r="Y208" s="151"/>
      <c r="Z208" s="151"/>
      <c r="AA208" s="151"/>
      <c r="AB208" s="151"/>
      <c r="AC208" s="151"/>
      <c r="AD208" s="151"/>
      <c r="AE208" s="151"/>
      <c r="AF208" s="151"/>
      <c r="AG208" s="151" t="s">
        <v>203</v>
      </c>
      <c r="AH208" s="151">
        <v>0</v>
      </c>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
      <c r="A209" s="158"/>
      <c r="B209" s="159"/>
      <c r="C209" s="196" t="s">
        <v>205</v>
      </c>
      <c r="D209" s="184"/>
      <c r="E209" s="185">
        <v>11.782200000000001</v>
      </c>
      <c r="F209" s="161"/>
      <c r="G209" s="161"/>
      <c r="H209" s="161"/>
      <c r="I209" s="161"/>
      <c r="J209" s="161"/>
      <c r="K209" s="161"/>
      <c r="L209" s="161"/>
      <c r="M209" s="161"/>
      <c r="N209" s="161"/>
      <c r="O209" s="161"/>
      <c r="P209" s="161"/>
      <c r="Q209" s="161"/>
      <c r="R209" s="161"/>
      <c r="S209" s="161"/>
      <c r="T209" s="161"/>
      <c r="U209" s="161"/>
      <c r="V209" s="161"/>
      <c r="W209" s="161"/>
      <c r="X209" s="151"/>
      <c r="Y209" s="151"/>
      <c r="Z209" s="151"/>
      <c r="AA209" s="151"/>
      <c r="AB209" s="151"/>
      <c r="AC209" s="151"/>
      <c r="AD209" s="151"/>
      <c r="AE209" s="151"/>
      <c r="AF209" s="151"/>
      <c r="AG209" s="151" t="s">
        <v>203</v>
      </c>
      <c r="AH209" s="151">
        <v>0</v>
      </c>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ht="33.75" outlineLevel="1" x14ac:dyDescent="0.2">
      <c r="A210" s="170">
        <v>34</v>
      </c>
      <c r="B210" s="171" t="s">
        <v>401</v>
      </c>
      <c r="C210" s="180" t="s">
        <v>402</v>
      </c>
      <c r="D210" s="172" t="s">
        <v>197</v>
      </c>
      <c r="E210" s="173">
        <v>2.0500000000000003</v>
      </c>
      <c r="F210" s="174"/>
      <c r="G210" s="175">
        <f>ROUND(E210*F210,2)</f>
        <v>0</v>
      </c>
      <c r="H210" s="174"/>
      <c r="I210" s="175">
        <f>ROUND(E210*H210,2)</f>
        <v>0</v>
      </c>
      <c r="J210" s="174"/>
      <c r="K210" s="175">
        <f>ROUND(E210*J210,2)</f>
        <v>0</v>
      </c>
      <c r="L210" s="175">
        <v>21</v>
      </c>
      <c r="M210" s="175">
        <f>G210*(1+L210/100)</f>
        <v>0</v>
      </c>
      <c r="N210" s="175">
        <v>1E-3</v>
      </c>
      <c r="O210" s="175">
        <f>ROUND(E210*N210,2)</f>
        <v>0</v>
      </c>
      <c r="P210" s="175">
        <v>6.3E-2</v>
      </c>
      <c r="Q210" s="175">
        <f>ROUND(E210*P210,2)</f>
        <v>0.13</v>
      </c>
      <c r="R210" s="175" t="s">
        <v>367</v>
      </c>
      <c r="S210" s="175" t="s">
        <v>174</v>
      </c>
      <c r="T210" s="176" t="s">
        <v>174</v>
      </c>
      <c r="U210" s="161">
        <v>0.71800000000000008</v>
      </c>
      <c r="V210" s="161">
        <f>ROUND(E210*U210,2)</f>
        <v>1.47</v>
      </c>
      <c r="W210" s="161"/>
      <c r="X210" s="151"/>
      <c r="Y210" s="151"/>
      <c r="Z210" s="151"/>
      <c r="AA210" s="151"/>
      <c r="AB210" s="151"/>
      <c r="AC210" s="151"/>
      <c r="AD210" s="151"/>
      <c r="AE210" s="151"/>
      <c r="AF210" s="151"/>
      <c r="AG210" s="151" t="s">
        <v>199</v>
      </c>
      <c r="AH210" s="151"/>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
      <c r="A211" s="158"/>
      <c r="B211" s="159"/>
      <c r="C211" s="196" t="s">
        <v>403</v>
      </c>
      <c r="D211" s="184"/>
      <c r="E211" s="185">
        <v>2.0500000000000003</v>
      </c>
      <c r="F211" s="161"/>
      <c r="G211" s="161"/>
      <c r="H211" s="161"/>
      <c r="I211" s="161"/>
      <c r="J211" s="161"/>
      <c r="K211" s="161"/>
      <c r="L211" s="161"/>
      <c r="M211" s="161"/>
      <c r="N211" s="161"/>
      <c r="O211" s="161"/>
      <c r="P211" s="161"/>
      <c r="Q211" s="161"/>
      <c r="R211" s="161"/>
      <c r="S211" s="161"/>
      <c r="T211" s="161"/>
      <c r="U211" s="161"/>
      <c r="V211" s="161"/>
      <c r="W211" s="161"/>
      <c r="X211" s="151"/>
      <c r="Y211" s="151"/>
      <c r="Z211" s="151"/>
      <c r="AA211" s="151"/>
      <c r="AB211" s="151"/>
      <c r="AC211" s="151"/>
      <c r="AD211" s="151"/>
      <c r="AE211" s="151"/>
      <c r="AF211" s="151"/>
      <c r="AG211" s="151" t="s">
        <v>203</v>
      </c>
      <c r="AH211" s="151">
        <v>0</v>
      </c>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
      <c r="A212" s="170">
        <v>35</v>
      </c>
      <c r="B212" s="171" t="s">
        <v>404</v>
      </c>
      <c r="C212" s="180" t="s">
        <v>405</v>
      </c>
      <c r="D212" s="172" t="s">
        <v>216</v>
      </c>
      <c r="E212" s="173">
        <v>9.3000000000000007</v>
      </c>
      <c r="F212" s="174"/>
      <c r="G212" s="175">
        <f>ROUND(E212*F212,2)</f>
        <v>0</v>
      </c>
      <c r="H212" s="174"/>
      <c r="I212" s="175">
        <f>ROUND(E212*H212,2)</f>
        <v>0</v>
      </c>
      <c r="J212" s="174"/>
      <c r="K212" s="175">
        <f>ROUND(E212*J212,2)</f>
        <v>0</v>
      </c>
      <c r="L212" s="175">
        <v>21</v>
      </c>
      <c r="M212" s="175">
        <f>G212*(1+L212/100)</f>
        <v>0</v>
      </c>
      <c r="N212" s="175">
        <v>0</v>
      </c>
      <c r="O212" s="175">
        <f>ROUND(E212*N212,2)</f>
        <v>0</v>
      </c>
      <c r="P212" s="175">
        <v>1.1130000000000001E-2</v>
      </c>
      <c r="Q212" s="175">
        <f>ROUND(E212*P212,2)</f>
        <v>0.1</v>
      </c>
      <c r="R212" s="175" t="s">
        <v>367</v>
      </c>
      <c r="S212" s="175" t="s">
        <v>174</v>
      </c>
      <c r="T212" s="176" t="s">
        <v>174</v>
      </c>
      <c r="U212" s="161">
        <v>8.3000000000000004E-2</v>
      </c>
      <c r="V212" s="161">
        <f>ROUND(E212*U212,2)</f>
        <v>0.77</v>
      </c>
      <c r="W212" s="161"/>
      <c r="X212" s="151"/>
      <c r="Y212" s="151"/>
      <c r="Z212" s="151"/>
      <c r="AA212" s="151"/>
      <c r="AB212" s="151"/>
      <c r="AC212" s="151"/>
      <c r="AD212" s="151"/>
      <c r="AE212" s="151"/>
      <c r="AF212" s="151"/>
      <c r="AG212" s="151" t="s">
        <v>199</v>
      </c>
      <c r="AH212" s="151"/>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
      <c r="A213" s="158"/>
      <c r="B213" s="159"/>
      <c r="C213" s="196" t="s">
        <v>336</v>
      </c>
      <c r="D213" s="184"/>
      <c r="E213" s="185">
        <v>3.6</v>
      </c>
      <c r="F213" s="161"/>
      <c r="G213" s="161"/>
      <c r="H213" s="161"/>
      <c r="I213" s="161"/>
      <c r="J213" s="161"/>
      <c r="K213" s="161"/>
      <c r="L213" s="161"/>
      <c r="M213" s="161"/>
      <c r="N213" s="161"/>
      <c r="O213" s="161"/>
      <c r="P213" s="161"/>
      <c r="Q213" s="161"/>
      <c r="R213" s="161"/>
      <c r="S213" s="161"/>
      <c r="T213" s="161"/>
      <c r="U213" s="161"/>
      <c r="V213" s="161"/>
      <c r="W213" s="161"/>
      <c r="X213" s="151"/>
      <c r="Y213" s="151"/>
      <c r="Z213" s="151"/>
      <c r="AA213" s="151"/>
      <c r="AB213" s="151"/>
      <c r="AC213" s="151"/>
      <c r="AD213" s="151"/>
      <c r="AE213" s="151"/>
      <c r="AF213" s="151"/>
      <c r="AG213" s="151" t="s">
        <v>203</v>
      </c>
      <c r="AH213" s="151">
        <v>0</v>
      </c>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
      <c r="A214" s="158"/>
      <c r="B214" s="159"/>
      <c r="C214" s="196" t="s">
        <v>337</v>
      </c>
      <c r="D214" s="184"/>
      <c r="E214" s="185">
        <v>1.5</v>
      </c>
      <c r="F214" s="161"/>
      <c r="G214" s="161"/>
      <c r="H214" s="161"/>
      <c r="I214" s="161"/>
      <c r="J214" s="161"/>
      <c r="K214" s="161"/>
      <c r="L214" s="161"/>
      <c r="M214" s="161"/>
      <c r="N214" s="161"/>
      <c r="O214" s="161"/>
      <c r="P214" s="161"/>
      <c r="Q214" s="161"/>
      <c r="R214" s="161"/>
      <c r="S214" s="161"/>
      <c r="T214" s="161"/>
      <c r="U214" s="161"/>
      <c r="V214" s="161"/>
      <c r="W214" s="161"/>
      <c r="X214" s="151"/>
      <c r="Y214" s="151"/>
      <c r="Z214" s="151"/>
      <c r="AA214" s="151"/>
      <c r="AB214" s="151"/>
      <c r="AC214" s="151"/>
      <c r="AD214" s="151"/>
      <c r="AE214" s="151"/>
      <c r="AF214" s="151"/>
      <c r="AG214" s="151" t="s">
        <v>203</v>
      </c>
      <c r="AH214" s="151">
        <v>0</v>
      </c>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
      <c r="A215" s="158"/>
      <c r="B215" s="159"/>
      <c r="C215" s="196" t="s">
        <v>338</v>
      </c>
      <c r="D215" s="184"/>
      <c r="E215" s="185">
        <v>1.2000000000000002</v>
      </c>
      <c r="F215" s="161"/>
      <c r="G215" s="161"/>
      <c r="H215" s="161"/>
      <c r="I215" s="161"/>
      <c r="J215" s="161"/>
      <c r="K215" s="161"/>
      <c r="L215" s="161"/>
      <c r="M215" s="161"/>
      <c r="N215" s="161"/>
      <c r="O215" s="161"/>
      <c r="P215" s="161"/>
      <c r="Q215" s="161"/>
      <c r="R215" s="161"/>
      <c r="S215" s="161"/>
      <c r="T215" s="161"/>
      <c r="U215" s="161"/>
      <c r="V215" s="161"/>
      <c r="W215" s="161"/>
      <c r="X215" s="151"/>
      <c r="Y215" s="151"/>
      <c r="Z215" s="151"/>
      <c r="AA215" s="151"/>
      <c r="AB215" s="151"/>
      <c r="AC215" s="151"/>
      <c r="AD215" s="151"/>
      <c r="AE215" s="151"/>
      <c r="AF215" s="151"/>
      <c r="AG215" s="151" t="s">
        <v>203</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outlineLevel="1" x14ac:dyDescent="0.2">
      <c r="A216" s="158"/>
      <c r="B216" s="159"/>
      <c r="C216" s="196" t="s">
        <v>339</v>
      </c>
      <c r="D216" s="184"/>
      <c r="E216" s="185">
        <v>1.2000000000000002</v>
      </c>
      <c r="F216" s="161"/>
      <c r="G216" s="161"/>
      <c r="H216" s="161"/>
      <c r="I216" s="161"/>
      <c r="J216" s="161"/>
      <c r="K216" s="161"/>
      <c r="L216" s="161"/>
      <c r="M216" s="161"/>
      <c r="N216" s="161"/>
      <c r="O216" s="161"/>
      <c r="P216" s="161"/>
      <c r="Q216" s="161"/>
      <c r="R216" s="161"/>
      <c r="S216" s="161"/>
      <c r="T216" s="161"/>
      <c r="U216" s="161"/>
      <c r="V216" s="161"/>
      <c r="W216" s="161"/>
      <c r="X216" s="151"/>
      <c r="Y216" s="151"/>
      <c r="Z216" s="151"/>
      <c r="AA216" s="151"/>
      <c r="AB216" s="151"/>
      <c r="AC216" s="151"/>
      <c r="AD216" s="151"/>
      <c r="AE216" s="151"/>
      <c r="AF216" s="151"/>
      <c r="AG216" s="151" t="s">
        <v>203</v>
      </c>
      <c r="AH216" s="151">
        <v>0</v>
      </c>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
      <c r="A217" s="158"/>
      <c r="B217" s="159"/>
      <c r="C217" s="196" t="s">
        <v>340</v>
      </c>
      <c r="D217" s="184"/>
      <c r="E217" s="185">
        <v>1.8</v>
      </c>
      <c r="F217" s="161"/>
      <c r="G217" s="161"/>
      <c r="H217" s="161"/>
      <c r="I217" s="161"/>
      <c r="J217" s="161"/>
      <c r="K217" s="161"/>
      <c r="L217" s="161"/>
      <c r="M217" s="161"/>
      <c r="N217" s="161"/>
      <c r="O217" s="161"/>
      <c r="P217" s="161"/>
      <c r="Q217" s="161"/>
      <c r="R217" s="161"/>
      <c r="S217" s="161"/>
      <c r="T217" s="161"/>
      <c r="U217" s="161"/>
      <c r="V217" s="161"/>
      <c r="W217" s="161"/>
      <c r="X217" s="151"/>
      <c r="Y217" s="151"/>
      <c r="Z217" s="151"/>
      <c r="AA217" s="151"/>
      <c r="AB217" s="151"/>
      <c r="AC217" s="151"/>
      <c r="AD217" s="151"/>
      <c r="AE217" s="151"/>
      <c r="AF217" s="151"/>
      <c r="AG217" s="151" t="s">
        <v>203</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x14ac:dyDescent="0.2">
      <c r="A218" s="164" t="s">
        <v>169</v>
      </c>
      <c r="B218" s="165" t="s">
        <v>122</v>
      </c>
      <c r="C218" s="179" t="s">
        <v>123</v>
      </c>
      <c r="D218" s="166"/>
      <c r="E218" s="167"/>
      <c r="F218" s="168"/>
      <c r="G218" s="168">
        <f>SUMIF(AG219:AG237,"&lt;&gt;NOR",G219:G237)</f>
        <v>0</v>
      </c>
      <c r="H218" s="168"/>
      <c r="I218" s="168">
        <f>SUM(I219:I237)</f>
        <v>0</v>
      </c>
      <c r="J218" s="168"/>
      <c r="K218" s="168">
        <f>SUM(K219:K237)</f>
        <v>0</v>
      </c>
      <c r="L218" s="168"/>
      <c r="M218" s="168">
        <f>SUM(M219:M237)</f>
        <v>0</v>
      </c>
      <c r="N218" s="168"/>
      <c r="O218" s="168">
        <f>SUM(O219:O237)</f>
        <v>0</v>
      </c>
      <c r="P218" s="168"/>
      <c r="Q218" s="168">
        <f>SUM(Q219:Q237)</f>
        <v>2.08</v>
      </c>
      <c r="R218" s="168"/>
      <c r="S218" s="168"/>
      <c r="T218" s="169"/>
      <c r="U218" s="163"/>
      <c r="V218" s="163">
        <f>SUM(V219:V237)</f>
        <v>8.98</v>
      </c>
      <c r="W218" s="163"/>
      <c r="AG218" t="s">
        <v>170</v>
      </c>
    </row>
    <row r="219" spans="1:60" ht="22.5" outlineLevel="1" x14ac:dyDescent="0.2">
      <c r="A219" s="170">
        <v>36</v>
      </c>
      <c r="B219" s="171" t="s">
        <v>406</v>
      </c>
      <c r="C219" s="180" t="s">
        <v>407</v>
      </c>
      <c r="D219" s="172" t="s">
        <v>197</v>
      </c>
      <c r="E219" s="173">
        <v>8.6840000000000011</v>
      </c>
      <c r="F219" s="174"/>
      <c r="G219" s="175">
        <f>ROUND(E219*F219,2)</f>
        <v>0</v>
      </c>
      <c r="H219" s="174"/>
      <c r="I219" s="175">
        <f>ROUND(E219*H219,2)</f>
        <v>0</v>
      </c>
      <c r="J219" s="174"/>
      <c r="K219" s="175">
        <f>ROUND(E219*J219,2)</f>
        <v>0</v>
      </c>
      <c r="L219" s="175">
        <v>21</v>
      </c>
      <c r="M219" s="175">
        <f>G219*(1+L219/100)</f>
        <v>0</v>
      </c>
      <c r="N219" s="175">
        <v>0</v>
      </c>
      <c r="O219" s="175">
        <f>ROUND(E219*N219,2)</f>
        <v>0</v>
      </c>
      <c r="P219" s="175">
        <v>4.6000000000000006E-2</v>
      </c>
      <c r="Q219" s="175">
        <f>ROUND(E219*P219,2)</f>
        <v>0.4</v>
      </c>
      <c r="R219" s="175" t="s">
        <v>367</v>
      </c>
      <c r="S219" s="175" t="s">
        <v>174</v>
      </c>
      <c r="T219" s="176" t="s">
        <v>174</v>
      </c>
      <c r="U219" s="161">
        <v>0.26</v>
      </c>
      <c r="V219" s="161">
        <f>ROUND(E219*U219,2)</f>
        <v>2.2599999999999998</v>
      </c>
      <c r="W219" s="161"/>
      <c r="X219" s="151"/>
      <c r="Y219" s="151"/>
      <c r="Z219" s="151"/>
      <c r="AA219" s="151"/>
      <c r="AB219" s="151"/>
      <c r="AC219" s="151"/>
      <c r="AD219" s="151"/>
      <c r="AE219" s="151"/>
      <c r="AF219" s="151"/>
      <c r="AG219" s="151" t="s">
        <v>199</v>
      </c>
      <c r="AH219" s="151"/>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1" x14ac:dyDescent="0.2">
      <c r="A220" s="158"/>
      <c r="B220" s="159"/>
      <c r="C220" s="196" t="s">
        <v>232</v>
      </c>
      <c r="D220" s="184"/>
      <c r="E220" s="185">
        <v>0.70700000000000007</v>
      </c>
      <c r="F220" s="161"/>
      <c r="G220" s="161"/>
      <c r="H220" s="161"/>
      <c r="I220" s="161"/>
      <c r="J220" s="161"/>
      <c r="K220" s="161"/>
      <c r="L220" s="161"/>
      <c r="M220" s="161"/>
      <c r="N220" s="161"/>
      <c r="O220" s="161"/>
      <c r="P220" s="161"/>
      <c r="Q220" s="161"/>
      <c r="R220" s="161"/>
      <c r="S220" s="161"/>
      <c r="T220" s="161"/>
      <c r="U220" s="161"/>
      <c r="V220" s="161"/>
      <c r="W220" s="161"/>
      <c r="X220" s="151"/>
      <c r="Y220" s="151"/>
      <c r="Z220" s="151"/>
      <c r="AA220" s="151"/>
      <c r="AB220" s="151"/>
      <c r="AC220" s="151"/>
      <c r="AD220" s="151"/>
      <c r="AE220" s="151"/>
      <c r="AF220" s="151"/>
      <c r="AG220" s="151" t="s">
        <v>203</v>
      </c>
      <c r="AH220" s="151">
        <v>0</v>
      </c>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
      <c r="A221" s="158"/>
      <c r="B221" s="159"/>
      <c r="C221" s="196" t="s">
        <v>233</v>
      </c>
      <c r="D221" s="184"/>
      <c r="E221" s="185">
        <v>1.4140000000000001</v>
      </c>
      <c r="F221" s="161"/>
      <c r="G221" s="161"/>
      <c r="H221" s="161"/>
      <c r="I221" s="161"/>
      <c r="J221" s="161"/>
      <c r="K221" s="161"/>
      <c r="L221" s="161"/>
      <c r="M221" s="161"/>
      <c r="N221" s="161"/>
      <c r="O221" s="161"/>
      <c r="P221" s="161"/>
      <c r="Q221" s="161"/>
      <c r="R221" s="161"/>
      <c r="S221" s="161"/>
      <c r="T221" s="161"/>
      <c r="U221" s="161"/>
      <c r="V221" s="161"/>
      <c r="W221" s="161"/>
      <c r="X221" s="151"/>
      <c r="Y221" s="151"/>
      <c r="Z221" s="151"/>
      <c r="AA221" s="151"/>
      <c r="AB221" s="151"/>
      <c r="AC221" s="151"/>
      <c r="AD221" s="151"/>
      <c r="AE221" s="151"/>
      <c r="AF221" s="151"/>
      <c r="AG221" s="151" t="s">
        <v>203</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1" x14ac:dyDescent="0.2">
      <c r="A222" s="158"/>
      <c r="B222" s="159"/>
      <c r="C222" s="196" t="s">
        <v>234</v>
      </c>
      <c r="D222" s="184"/>
      <c r="E222" s="185">
        <v>1.4140000000000001</v>
      </c>
      <c r="F222" s="161"/>
      <c r="G222" s="161"/>
      <c r="H222" s="161"/>
      <c r="I222" s="161"/>
      <c r="J222" s="161"/>
      <c r="K222" s="161"/>
      <c r="L222" s="161"/>
      <c r="M222" s="161"/>
      <c r="N222" s="161"/>
      <c r="O222" s="161"/>
      <c r="P222" s="161"/>
      <c r="Q222" s="161"/>
      <c r="R222" s="161"/>
      <c r="S222" s="161"/>
      <c r="T222" s="161"/>
      <c r="U222" s="161"/>
      <c r="V222" s="161"/>
      <c r="W222" s="161"/>
      <c r="X222" s="151"/>
      <c r="Y222" s="151"/>
      <c r="Z222" s="151"/>
      <c r="AA222" s="151"/>
      <c r="AB222" s="151"/>
      <c r="AC222" s="151"/>
      <c r="AD222" s="151"/>
      <c r="AE222" s="151"/>
      <c r="AF222" s="151"/>
      <c r="AG222" s="151" t="s">
        <v>203</v>
      </c>
      <c r="AH222" s="151">
        <v>0</v>
      </c>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
      <c r="A223" s="158"/>
      <c r="B223" s="159"/>
      <c r="C223" s="196" t="s">
        <v>235</v>
      </c>
      <c r="D223" s="184"/>
      <c r="E223" s="185">
        <v>1.4400000000000002</v>
      </c>
      <c r="F223" s="161"/>
      <c r="G223" s="161"/>
      <c r="H223" s="161"/>
      <c r="I223" s="161"/>
      <c r="J223" s="161"/>
      <c r="K223" s="161"/>
      <c r="L223" s="161"/>
      <c r="M223" s="161"/>
      <c r="N223" s="161"/>
      <c r="O223" s="161"/>
      <c r="P223" s="161"/>
      <c r="Q223" s="161"/>
      <c r="R223" s="161"/>
      <c r="S223" s="161"/>
      <c r="T223" s="161"/>
      <c r="U223" s="161"/>
      <c r="V223" s="161"/>
      <c r="W223" s="161"/>
      <c r="X223" s="151"/>
      <c r="Y223" s="151"/>
      <c r="Z223" s="151"/>
      <c r="AA223" s="151"/>
      <c r="AB223" s="151"/>
      <c r="AC223" s="151"/>
      <c r="AD223" s="151"/>
      <c r="AE223" s="151"/>
      <c r="AF223" s="151"/>
      <c r="AG223" s="151" t="s">
        <v>203</v>
      </c>
      <c r="AH223" s="151">
        <v>0</v>
      </c>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outlineLevel="1" x14ac:dyDescent="0.2">
      <c r="A224" s="158"/>
      <c r="B224" s="159"/>
      <c r="C224" s="196" t="s">
        <v>236</v>
      </c>
      <c r="D224" s="184"/>
      <c r="E224" s="185">
        <v>0.64</v>
      </c>
      <c r="F224" s="161"/>
      <c r="G224" s="161"/>
      <c r="H224" s="161"/>
      <c r="I224" s="161"/>
      <c r="J224" s="161"/>
      <c r="K224" s="161"/>
      <c r="L224" s="161"/>
      <c r="M224" s="161"/>
      <c r="N224" s="161"/>
      <c r="O224" s="161"/>
      <c r="P224" s="161"/>
      <c r="Q224" s="161"/>
      <c r="R224" s="161"/>
      <c r="S224" s="161"/>
      <c r="T224" s="161"/>
      <c r="U224" s="161"/>
      <c r="V224" s="161"/>
      <c r="W224" s="161"/>
      <c r="X224" s="151"/>
      <c r="Y224" s="151"/>
      <c r="Z224" s="151"/>
      <c r="AA224" s="151"/>
      <c r="AB224" s="151"/>
      <c r="AC224" s="151"/>
      <c r="AD224" s="151"/>
      <c r="AE224" s="151"/>
      <c r="AF224" s="151"/>
      <c r="AG224" s="151" t="s">
        <v>203</v>
      </c>
      <c r="AH224" s="151">
        <v>0</v>
      </c>
      <c r="AI224" s="151"/>
      <c r="AJ224" s="151"/>
      <c r="AK224" s="151"/>
      <c r="AL224" s="151"/>
      <c r="AM224" s="151"/>
      <c r="AN224" s="151"/>
      <c r="AO224" s="151"/>
      <c r="AP224" s="151"/>
      <c r="AQ224" s="151"/>
      <c r="AR224" s="151"/>
      <c r="AS224" s="151"/>
      <c r="AT224" s="151"/>
      <c r="AU224" s="151"/>
      <c r="AV224" s="151"/>
      <c r="AW224" s="151"/>
      <c r="AX224" s="151"/>
      <c r="AY224" s="151"/>
      <c r="AZ224" s="151"/>
      <c r="BA224" s="151"/>
      <c r="BB224" s="151"/>
      <c r="BC224" s="151"/>
      <c r="BD224" s="151"/>
      <c r="BE224" s="151"/>
      <c r="BF224" s="151"/>
      <c r="BG224" s="151"/>
      <c r="BH224" s="151"/>
    </row>
    <row r="225" spans="1:60" outlineLevel="1" x14ac:dyDescent="0.2">
      <c r="A225" s="158"/>
      <c r="B225" s="159"/>
      <c r="C225" s="196" t="s">
        <v>237</v>
      </c>
      <c r="D225" s="184"/>
      <c r="E225" s="185">
        <v>0.38</v>
      </c>
      <c r="F225" s="161"/>
      <c r="G225" s="161"/>
      <c r="H225" s="161"/>
      <c r="I225" s="161"/>
      <c r="J225" s="161"/>
      <c r="K225" s="161"/>
      <c r="L225" s="161"/>
      <c r="M225" s="161"/>
      <c r="N225" s="161"/>
      <c r="O225" s="161"/>
      <c r="P225" s="161"/>
      <c r="Q225" s="161"/>
      <c r="R225" s="161"/>
      <c r="S225" s="161"/>
      <c r="T225" s="161"/>
      <c r="U225" s="161"/>
      <c r="V225" s="161"/>
      <c r="W225" s="161"/>
      <c r="X225" s="151"/>
      <c r="Y225" s="151"/>
      <c r="Z225" s="151"/>
      <c r="AA225" s="151"/>
      <c r="AB225" s="151"/>
      <c r="AC225" s="151"/>
      <c r="AD225" s="151"/>
      <c r="AE225" s="151"/>
      <c r="AF225" s="151"/>
      <c r="AG225" s="151" t="s">
        <v>203</v>
      </c>
      <c r="AH225" s="151">
        <v>0</v>
      </c>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
      <c r="A226" s="158"/>
      <c r="B226" s="159"/>
      <c r="C226" s="196" t="s">
        <v>238</v>
      </c>
      <c r="D226" s="184"/>
      <c r="E226" s="185">
        <v>0.38</v>
      </c>
      <c r="F226" s="161"/>
      <c r="G226" s="161"/>
      <c r="H226" s="161"/>
      <c r="I226" s="161"/>
      <c r="J226" s="161"/>
      <c r="K226" s="161"/>
      <c r="L226" s="161"/>
      <c r="M226" s="161"/>
      <c r="N226" s="161"/>
      <c r="O226" s="161"/>
      <c r="P226" s="161"/>
      <c r="Q226" s="161"/>
      <c r="R226" s="161"/>
      <c r="S226" s="161"/>
      <c r="T226" s="161"/>
      <c r="U226" s="161"/>
      <c r="V226" s="161"/>
      <c r="W226" s="161"/>
      <c r="X226" s="151"/>
      <c r="Y226" s="151"/>
      <c r="Z226" s="151"/>
      <c r="AA226" s="151"/>
      <c r="AB226" s="151"/>
      <c r="AC226" s="151"/>
      <c r="AD226" s="151"/>
      <c r="AE226" s="151"/>
      <c r="AF226" s="151"/>
      <c r="AG226" s="151" t="s">
        <v>203</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outlineLevel="1" x14ac:dyDescent="0.2">
      <c r="A227" s="158"/>
      <c r="B227" s="159"/>
      <c r="C227" s="196" t="s">
        <v>239</v>
      </c>
      <c r="D227" s="184"/>
      <c r="E227" s="185">
        <v>0.5</v>
      </c>
      <c r="F227" s="161"/>
      <c r="G227" s="161"/>
      <c r="H227" s="161"/>
      <c r="I227" s="161"/>
      <c r="J227" s="161"/>
      <c r="K227" s="161"/>
      <c r="L227" s="161"/>
      <c r="M227" s="161"/>
      <c r="N227" s="161"/>
      <c r="O227" s="161"/>
      <c r="P227" s="161"/>
      <c r="Q227" s="161"/>
      <c r="R227" s="161"/>
      <c r="S227" s="161"/>
      <c r="T227" s="161"/>
      <c r="U227" s="161"/>
      <c r="V227" s="161"/>
      <c r="W227" s="161"/>
      <c r="X227" s="151"/>
      <c r="Y227" s="151"/>
      <c r="Z227" s="151"/>
      <c r="AA227" s="151"/>
      <c r="AB227" s="151"/>
      <c r="AC227" s="151"/>
      <c r="AD227" s="151"/>
      <c r="AE227" s="151"/>
      <c r="AF227" s="151"/>
      <c r="AG227" s="151" t="s">
        <v>203</v>
      </c>
      <c r="AH227" s="151">
        <v>0</v>
      </c>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1" x14ac:dyDescent="0.2">
      <c r="A228" s="158"/>
      <c r="B228" s="159"/>
      <c r="C228" s="196" t="s">
        <v>240</v>
      </c>
      <c r="D228" s="184"/>
      <c r="E228" s="185">
        <v>0.68200000000000005</v>
      </c>
      <c r="F228" s="161"/>
      <c r="G228" s="161"/>
      <c r="H228" s="161"/>
      <c r="I228" s="161"/>
      <c r="J228" s="161"/>
      <c r="K228" s="161"/>
      <c r="L228" s="161"/>
      <c r="M228" s="161"/>
      <c r="N228" s="161"/>
      <c r="O228" s="161"/>
      <c r="P228" s="161"/>
      <c r="Q228" s="161"/>
      <c r="R228" s="161"/>
      <c r="S228" s="161"/>
      <c r="T228" s="161"/>
      <c r="U228" s="161"/>
      <c r="V228" s="161"/>
      <c r="W228" s="161"/>
      <c r="X228" s="151"/>
      <c r="Y228" s="151"/>
      <c r="Z228" s="151"/>
      <c r="AA228" s="151"/>
      <c r="AB228" s="151"/>
      <c r="AC228" s="151"/>
      <c r="AD228" s="151"/>
      <c r="AE228" s="151"/>
      <c r="AF228" s="151"/>
      <c r="AG228" s="151" t="s">
        <v>203</v>
      </c>
      <c r="AH228" s="151">
        <v>0</v>
      </c>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1" x14ac:dyDescent="0.2">
      <c r="A229" s="158"/>
      <c r="B229" s="159"/>
      <c r="C229" s="196" t="s">
        <v>241</v>
      </c>
      <c r="D229" s="184"/>
      <c r="E229" s="185">
        <v>0.6170000000000001</v>
      </c>
      <c r="F229" s="161"/>
      <c r="G229" s="161"/>
      <c r="H229" s="161"/>
      <c r="I229" s="161"/>
      <c r="J229" s="161"/>
      <c r="K229" s="161"/>
      <c r="L229" s="161"/>
      <c r="M229" s="161"/>
      <c r="N229" s="161"/>
      <c r="O229" s="161"/>
      <c r="P229" s="161"/>
      <c r="Q229" s="161"/>
      <c r="R229" s="161"/>
      <c r="S229" s="161"/>
      <c r="T229" s="161"/>
      <c r="U229" s="161"/>
      <c r="V229" s="161"/>
      <c r="W229" s="161"/>
      <c r="X229" s="151"/>
      <c r="Y229" s="151"/>
      <c r="Z229" s="151"/>
      <c r="AA229" s="151"/>
      <c r="AB229" s="151"/>
      <c r="AC229" s="151"/>
      <c r="AD229" s="151"/>
      <c r="AE229" s="151"/>
      <c r="AF229" s="151"/>
      <c r="AG229" s="151" t="s">
        <v>203</v>
      </c>
      <c r="AH229" s="151">
        <v>0</v>
      </c>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1" x14ac:dyDescent="0.2">
      <c r="A230" s="158"/>
      <c r="B230" s="159"/>
      <c r="C230" s="196" t="s">
        <v>242</v>
      </c>
      <c r="D230" s="184"/>
      <c r="E230" s="185">
        <v>0.51</v>
      </c>
      <c r="F230" s="161"/>
      <c r="G230" s="161"/>
      <c r="H230" s="161"/>
      <c r="I230" s="161"/>
      <c r="J230" s="161"/>
      <c r="K230" s="161"/>
      <c r="L230" s="161"/>
      <c r="M230" s="161"/>
      <c r="N230" s="161"/>
      <c r="O230" s="161"/>
      <c r="P230" s="161"/>
      <c r="Q230" s="161"/>
      <c r="R230" s="161"/>
      <c r="S230" s="161"/>
      <c r="T230" s="161"/>
      <c r="U230" s="161"/>
      <c r="V230" s="161"/>
      <c r="W230" s="161"/>
      <c r="X230" s="151"/>
      <c r="Y230" s="151"/>
      <c r="Z230" s="151"/>
      <c r="AA230" s="151"/>
      <c r="AB230" s="151"/>
      <c r="AC230" s="151"/>
      <c r="AD230" s="151"/>
      <c r="AE230" s="151"/>
      <c r="AF230" s="151"/>
      <c r="AG230" s="151" t="s">
        <v>203</v>
      </c>
      <c r="AH230" s="151">
        <v>0</v>
      </c>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ht="33.75" outlineLevel="1" x14ac:dyDescent="0.2">
      <c r="A231" s="170">
        <v>37</v>
      </c>
      <c r="B231" s="171" t="s">
        <v>408</v>
      </c>
      <c r="C231" s="180" t="s">
        <v>409</v>
      </c>
      <c r="D231" s="172" t="s">
        <v>197</v>
      </c>
      <c r="E231" s="173">
        <v>336.06960000000004</v>
      </c>
      <c r="F231" s="174"/>
      <c r="G231" s="175">
        <f>ROUND(E231*F231,2)</f>
        <v>0</v>
      </c>
      <c r="H231" s="174"/>
      <c r="I231" s="175">
        <f>ROUND(E231*H231,2)</f>
        <v>0</v>
      </c>
      <c r="J231" s="174"/>
      <c r="K231" s="175">
        <f>ROUND(E231*J231,2)</f>
        <v>0</v>
      </c>
      <c r="L231" s="175">
        <v>21</v>
      </c>
      <c r="M231" s="175">
        <f>G231*(1+L231/100)</f>
        <v>0</v>
      </c>
      <c r="N231" s="175">
        <v>0</v>
      </c>
      <c r="O231" s="175">
        <f>ROUND(E231*N231,2)</f>
        <v>0</v>
      </c>
      <c r="P231" s="175">
        <v>5.0000000000000001E-3</v>
      </c>
      <c r="Q231" s="175">
        <f>ROUND(E231*P231,2)</f>
        <v>1.68</v>
      </c>
      <c r="R231" s="175" t="s">
        <v>367</v>
      </c>
      <c r="S231" s="175" t="s">
        <v>174</v>
      </c>
      <c r="T231" s="176" t="s">
        <v>174</v>
      </c>
      <c r="U231" s="161">
        <v>0.02</v>
      </c>
      <c r="V231" s="161">
        <f>ROUND(E231*U231,2)</f>
        <v>6.72</v>
      </c>
      <c r="W231" s="161"/>
      <c r="X231" s="151"/>
      <c r="Y231" s="151"/>
      <c r="Z231" s="151"/>
      <c r="AA231" s="151"/>
      <c r="AB231" s="151"/>
      <c r="AC231" s="151"/>
      <c r="AD231" s="151"/>
      <c r="AE231" s="151"/>
      <c r="AF231" s="151"/>
      <c r="AG231" s="151" t="s">
        <v>252</v>
      </c>
      <c r="AH231" s="151"/>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1" x14ac:dyDescent="0.2">
      <c r="A232" s="158"/>
      <c r="B232" s="159"/>
      <c r="C232" s="196" t="s">
        <v>310</v>
      </c>
      <c r="D232" s="184"/>
      <c r="E232" s="185">
        <v>83.422200000000004</v>
      </c>
      <c r="F232" s="161"/>
      <c r="G232" s="161"/>
      <c r="H232" s="161"/>
      <c r="I232" s="161"/>
      <c r="J232" s="161"/>
      <c r="K232" s="161"/>
      <c r="L232" s="161"/>
      <c r="M232" s="161"/>
      <c r="N232" s="161"/>
      <c r="O232" s="161"/>
      <c r="P232" s="161"/>
      <c r="Q232" s="161"/>
      <c r="R232" s="161"/>
      <c r="S232" s="161"/>
      <c r="T232" s="161"/>
      <c r="U232" s="161"/>
      <c r="V232" s="161"/>
      <c r="W232" s="161"/>
      <c r="X232" s="151"/>
      <c r="Y232" s="151"/>
      <c r="Z232" s="151"/>
      <c r="AA232" s="151"/>
      <c r="AB232" s="151"/>
      <c r="AC232" s="151"/>
      <c r="AD232" s="151"/>
      <c r="AE232" s="151"/>
      <c r="AF232" s="151"/>
      <c r="AG232" s="151" t="s">
        <v>203</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
      <c r="A233" s="158"/>
      <c r="B233" s="159"/>
      <c r="C233" s="196" t="s">
        <v>270</v>
      </c>
      <c r="D233" s="184"/>
      <c r="E233" s="185">
        <v>152.6918</v>
      </c>
      <c r="F233" s="161"/>
      <c r="G233" s="161"/>
      <c r="H233" s="161"/>
      <c r="I233" s="161"/>
      <c r="J233" s="161"/>
      <c r="K233" s="161"/>
      <c r="L233" s="161"/>
      <c r="M233" s="161"/>
      <c r="N233" s="161"/>
      <c r="O233" s="161"/>
      <c r="P233" s="161"/>
      <c r="Q233" s="161"/>
      <c r="R233" s="161"/>
      <c r="S233" s="161"/>
      <c r="T233" s="161"/>
      <c r="U233" s="161"/>
      <c r="V233" s="161"/>
      <c r="W233" s="161"/>
      <c r="X233" s="151"/>
      <c r="Y233" s="151"/>
      <c r="Z233" s="151"/>
      <c r="AA233" s="151"/>
      <c r="AB233" s="151"/>
      <c r="AC233" s="151"/>
      <c r="AD233" s="151"/>
      <c r="AE233" s="151"/>
      <c r="AF233" s="151"/>
      <c r="AG233" s="151" t="s">
        <v>203</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
      <c r="A234" s="158"/>
      <c r="B234" s="159"/>
      <c r="C234" s="196" t="s">
        <v>271</v>
      </c>
      <c r="D234" s="184"/>
      <c r="E234" s="185">
        <v>-18.883599999999998</v>
      </c>
      <c r="F234" s="161"/>
      <c r="G234" s="161"/>
      <c r="H234" s="161"/>
      <c r="I234" s="161"/>
      <c r="J234" s="161"/>
      <c r="K234" s="161"/>
      <c r="L234" s="161"/>
      <c r="M234" s="161"/>
      <c r="N234" s="161"/>
      <c r="O234" s="161"/>
      <c r="P234" s="161"/>
      <c r="Q234" s="161"/>
      <c r="R234" s="161"/>
      <c r="S234" s="161"/>
      <c r="T234" s="161"/>
      <c r="U234" s="161"/>
      <c r="V234" s="161"/>
      <c r="W234" s="161"/>
      <c r="X234" s="151"/>
      <c r="Y234" s="151"/>
      <c r="Z234" s="151"/>
      <c r="AA234" s="151"/>
      <c r="AB234" s="151"/>
      <c r="AC234" s="151"/>
      <c r="AD234" s="151"/>
      <c r="AE234" s="151"/>
      <c r="AF234" s="151"/>
      <c r="AG234" s="151" t="s">
        <v>203</v>
      </c>
      <c r="AH234" s="151">
        <v>0</v>
      </c>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ht="22.5" outlineLevel="1" x14ac:dyDescent="0.2">
      <c r="A235" s="158"/>
      <c r="B235" s="159"/>
      <c r="C235" s="196" t="s">
        <v>311</v>
      </c>
      <c r="D235" s="184"/>
      <c r="E235" s="185">
        <v>10.3398</v>
      </c>
      <c r="F235" s="161"/>
      <c r="G235" s="161"/>
      <c r="H235" s="161"/>
      <c r="I235" s="161"/>
      <c r="J235" s="161"/>
      <c r="K235" s="161"/>
      <c r="L235" s="161"/>
      <c r="M235" s="161"/>
      <c r="N235" s="161"/>
      <c r="O235" s="161"/>
      <c r="P235" s="161"/>
      <c r="Q235" s="161"/>
      <c r="R235" s="161"/>
      <c r="S235" s="161"/>
      <c r="T235" s="161"/>
      <c r="U235" s="161"/>
      <c r="V235" s="161"/>
      <c r="W235" s="161"/>
      <c r="X235" s="151"/>
      <c r="Y235" s="151"/>
      <c r="Z235" s="151"/>
      <c r="AA235" s="151"/>
      <c r="AB235" s="151"/>
      <c r="AC235" s="151"/>
      <c r="AD235" s="151"/>
      <c r="AE235" s="151"/>
      <c r="AF235" s="151"/>
      <c r="AG235" s="151" t="s">
        <v>203</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ht="22.5" outlineLevel="1" x14ac:dyDescent="0.2">
      <c r="A236" s="158"/>
      <c r="B236" s="159"/>
      <c r="C236" s="196" t="s">
        <v>410</v>
      </c>
      <c r="D236" s="184"/>
      <c r="E236" s="185">
        <v>38.598700000000001</v>
      </c>
      <c r="F236" s="161"/>
      <c r="G236" s="161"/>
      <c r="H236" s="161"/>
      <c r="I236" s="161"/>
      <c r="J236" s="161"/>
      <c r="K236" s="161"/>
      <c r="L236" s="161"/>
      <c r="M236" s="161"/>
      <c r="N236" s="161"/>
      <c r="O236" s="161"/>
      <c r="P236" s="161"/>
      <c r="Q236" s="161"/>
      <c r="R236" s="161"/>
      <c r="S236" s="161"/>
      <c r="T236" s="161"/>
      <c r="U236" s="161"/>
      <c r="V236" s="161"/>
      <c r="W236" s="161"/>
      <c r="X236" s="151"/>
      <c r="Y236" s="151"/>
      <c r="Z236" s="151"/>
      <c r="AA236" s="151"/>
      <c r="AB236" s="151"/>
      <c r="AC236" s="151"/>
      <c r="AD236" s="151"/>
      <c r="AE236" s="151"/>
      <c r="AF236" s="151"/>
      <c r="AG236" s="151" t="s">
        <v>203</v>
      </c>
      <c r="AH236" s="151">
        <v>0</v>
      </c>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1" x14ac:dyDescent="0.2">
      <c r="A237" s="158"/>
      <c r="B237" s="159"/>
      <c r="C237" s="196" t="s">
        <v>313</v>
      </c>
      <c r="D237" s="184"/>
      <c r="E237" s="185">
        <v>69.900700000000001</v>
      </c>
      <c r="F237" s="161"/>
      <c r="G237" s="161"/>
      <c r="H237" s="161"/>
      <c r="I237" s="161"/>
      <c r="J237" s="161"/>
      <c r="K237" s="161"/>
      <c r="L237" s="161"/>
      <c r="M237" s="161"/>
      <c r="N237" s="161"/>
      <c r="O237" s="161"/>
      <c r="P237" s="161"/>
      <c r="Q237" s="161"/>
      <c r="R237" s="161"/>
      <c r="S237" s="161"/>
      <c r="T237" s="161"/>
      <c r="U237" s="161"/>
      <c r="V237" s="161"/>
      <c r="W237" s="161"/>
      <c r="X237" s="151"/>
      <c r="Y237" s="151"/>
      <c r="Z237" s="151"/>
      <c r="AA237" s="151"/>
      <c r="AB237" s="151"/>
      <c r="AC237" s="151"/>
      <c r="AD237" s="151"/>
      <c r="AE237" s="151"/>
      <c r="AF237" s="151"/>
      <c r="AG237" s="151" t="s">
        <v>203</v>
      </c>
      <c r="AH237" s="151">
        <v>0</v>
      </c>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x14ac:dyDescent="0.2">
      <c r="A238" s="164" t="s">
        <v>169</v>
      </c>
      <c r="B238" s="165" t="s">
        <v>124</v>
      </c>
      <c r="C238" s="179" t="s">
        <v>125</v>
      </c>
      <c r="D238" s="166"/>
      <c r="E238" s="167"/>
      <c r="F238" s="168"/>
      <c r="G238" s="168">
        <f>SUMIF(AG239:AG240,"&lt;&gt;NOR",G239:G240)</f>
        <v>0</v>
      </c>
      <c r="H238" s="168"/>
      <c r="I238" s="168">
        <f>SUM(I239:I240)</f>
        <v>0</v>
      </c>
      <c r="J238" s="168"/>
      <c r="K238" s="168">
        <f>SUM(K239:K240)</f>
        <v>0</v>
      </c>
      <c r="L238" s="168"/>
      <c r="M238" s="168">
        <f>SUM(M239:M240)</f>
        <v>0</v>
      </c>
      <c r="N238" s="168"/>
      <c r="O238" s="168">
        <f>SUM(O239:O240)</f>
        <v>0</v>
      </c>
      <c r="P238" s="168"/>
      <c r="Q238" s="168">
        <f>SUM(Q239:Q240)</f>
        <v>0</v>
      </c>
      <c r="R238" s="168"/>
      <c r="S238" s="168"/>
      <c r="T238" s="169"/>
      <c r="U238" s="163"/>
      <c r="V238" s="163">
        <f>SUM(V239:V240)</f>
        <v>18.13</v>
      </c>
      <c r="W238" s="163"/>
      <c r="AG238" t="s">
        <v>170</v>
      </c>
    </row>
    <row r="239" spans="1:60" ht="33.75" outlineLevel="1" x14ac:dyDescent="0.2">
      <c r="A239" s="170">
        <v>38</v>
      </c>
      <c r="B239" s="171" t="s">
        <v>411</v>
      </c>
      <c r="C239" s="180" t="s">
        <v>412</v>
      </c>
      <c r="D239" s="172" t="s">
        <v>413</v>
      </c>
      <c r="E239" s="173">
        <v>19.321000000000002</v>
      </c>
      <c r="F239" s="174"/>
      <c r="G239" s="175">
        <f>ROUND(E239*F239,2)</f>
        <v>0</v>
      </c>
      <c r="H239" s="174"/>
      <c r="I239" s="175">
        <f>ROUND(E239*H239,2)</f>
        <v>0</v>
      </c>
      <c r="J239" s="174"/>
      <c r="K239" s="175">
        <f>ROUND(E239*J239,2)</f>
        <v>0</v>
      </c>
      <c r="L239" s="175">
        <v>21</v>
      </c>
      <c r="M239" s="175">
        <f>G239*(1+L239/100)</f>
        <v>0</v>
      </c>
      <c r="N239" s="175">
        <v>0</v>
      </c>
      <c r="O239" s="175">
        <f>ROUND(E239*N239,2)</f>
        <v>0</v>
      </c>
      <c r="P239" s="175">
        <v>0</v>
      </c>
      <c r="Q239" s="175">
        <f>ROUND(E239*P239,2)</f>
        <v>0</v>
      </c>
      <c r="R239" s="175" t="s">
        <v>217</v>
      </c>
      <c r="S239" s="175" t="s">
        <v>174</v>
      </c>
      <c r="T239" s="176" t="s">
        <v>174</v>
      </c>
      <c r="U239" s="161">
        <v>0.9385</v>
      </c>
      <c r="V239" s="161">
        <f>ROUND(E239*U239,2)</f>
        <v>18.13</v>
      </c>
      <c r="W239" s="161"/>
      <c r="X239" s="151"/>
      <c r="Y239" s="151"/>
      <c r="Z239" s="151"/>
      <c r="AA239" s="151"/>
      <c r="AB239" s="151"/>
      <c r="AC239" s="151"/>
      <c r="AD239" s="151"/>
      <c r="AE239" s="151"/>
      <c r="AF239" s="151"/>
      <c r="AG239" s="151" t="s">
        <v>414</v>
      </c>
      <c r="AH239" s="151"/>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
      <c r="A240" s="158"/>
      <c r="B240" s="159"/>
      <c r="C240" s="261" t="s">
        <v>415</v>
      </c>
      <c r="D240" s="262"/>
      <c r="E240" s="262"/>
      <c r="F240" s="262"/>
      <c r="G240" s="262"/>
      <c r="H240" s="161"/>
      <c r="I240" s="161"/>
      <c r="J240" s="161"/>
      <c r="K240" s="161"/>
      <c r="L240" s="161"/>
      <c r="M240" s="161"/>
      <c r="N240" s="161"/>
      <c r="O240" s="161"/>
      <c r="P240" s="161"/>
      <c r="Q240" s="161"/>
      <c r="R240" s="161"/>
      <c r="S240" s="161"/>
      <c r="T240" s="161"/>
      <c r="U240" s="161"/>
      <c r="V240" s="161"/>
      <c r="W240" s="161"/>
      <c r="X240" s="151"/>
      <c r="Y240" s="151"/>
      <c r="Z240" s="151"/>
      <c r="AA240" s="151"/>
      <c r="AB240" s="151"/>
      <c r="AC240" s="151"/>
      <c r="AD240" s="151"/>
      <c r="AE240" s="151"/>
      <c r="AF240" s="151"/>
      <c r="AG240" s="151" t="s">
        <v>201</v>
      </c>
      <c r="AH240" s="151"/>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x14ac:dyDescent="0.2">
      <c r="A241" s="164" t="s">
        <v>169</v>
      </c>
      <c r="B241" s="165" t="s">
        <v>126</v>
      </c>
      <c r="C241" s="179" t="s">
        <v>127</v>
      </c>
      <c r="D241" s="166"/>
      <c r="E241" s="167"/>
      <c r="F241" s="168"/>
      <c r="G241" s="168">
        <f>SUMIF(AG242:AG256,"&lt;&gt;NOR",G242:G256)</f>
        <v>0</v>
      </c>
      <c r="H241" s="168"/>
      <c r="I241" s="168">
        <f>SUM(I242:I256)</f>
        <v>0</v>
      </c>
      <c r="J241" s="168"/>
      <c r="K241" s="168">
        <f>SUM(K242:K256)</f>
        <v>0</v>
      </c>
      <c r="L241" s="168"/>
      <c r="M241" s="168">
        <f>SUM(M242:M256)</f>
        <v>0</v>
      </c>
      <c r="N241" s="168"/>
      <c r="O241" s="168">
        <f>SUM(O242:O256)</f>
        <v>0</v>
      </c>
      <c r="P241" s="168"/>
      <c r="Q241" s="168">
        <f>SUM(Q242:Q256)</f>
        <v>0.02</v>
      </c>
      <c r="R241" s="168"/>
      <c r="S241" s="168"/>
      <c r="T241" s="169"/>
      <c r="U241" s="163"/>
      <c r="V241" s="163">
        <f>SUM(V242:V256)</f>
        <v>8.0599999999999987</v>
      </c>
      <c r="W241" s="163"/>
      <c r="AG241" t="s">
        <v>170</v>
      </c>
    </row>
    <row r="242" spans="1:60" ht="22.5" outlineLevel="1" x14ac:dyDescent="0.2">
      <c r="A242" s="170">
        <v>39</v>
      </c>
      <c r="B242" s="171" t="s">
        <v>416</v>
      </c>
      <c r="C242" s="180" t="s">
        <v>417</v>
      </c>
      <c r="D242" s="172" t="s">
        <v>322</v>
      </c>
      <c r="E242" s="173">
        <v>2</v>
      </c>
      <c r="F242" s="174"/>
      <c r="G242" s="175">
        <f>ROUND(E242*F242,2)</f>
        <v>0</v>
      </c>
      <c r="H242" s="174"/>
      <c r="I242" s="175">
        <f>ROUND(E242*H242,2)</f>
        <v>0</v>
      </c>
      <c r="J242" s="174"/>
      <c r="K242" s="175">
        <f>ROUND(E242*J242,2)</f>
        <v>0</v>
      </c>
      <c r="L242" s="175">
        <v>21</v>
      </c>
      <c r="M242" s="175">
        <f>G242*(1+L242/100)</f>
        <v>0</v>
      </c>
      <c r="N242" s="175">
        <v>0</v>
      </c>
      <c r="O242" s="175">
        <f>ROUND(E242*N242,2)</f>
        <v>0</v>
      </c>
      <c r="P242" s="175">
        <v>0</v>
      </c>
      <c r="Q242" s="175">
        <f>ROUND(E242*P242,2)</f>
        <v>0</v>
      </c>
      <c r="R242" s="175" t="s">
        <v>418</v>
      </c>
      <c r="S242" s="175" t="s">
        <v>174</v>
      </c>
      <c r="T242" s="176" t="s">
        <v>174</v>
      </c>
      <c r="U242" s="161">
        <v>0.75</v>
      </c>
      <c r="V242" s="161">
        <f>ROUND(E242*U242,2)</f>
        <v>1.5</v>
      </c>
      <c r="W242" s="161"/>
      <c r="X242" s="151"/>
      <c r="Y242" s="151"/>
      <c r="Z242" s="151"/>
      <c r="AA242" s="151"/>
      <c r="AB242" s="151"/>
      <c r="AC242" s="151"/>
      <c r="AD242" s="151"/>
      <c r="AE242" s="151"/>
      <c r="AF242" s="151"/>
      <c r="AG242" s="151" t="s">
        <v>199</v>
      </c>
      <c r="AH242" s="151"/>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
      <c r="A243" s="158"/>
      <c r="B243" s="159"/>
      <c r="C243" s="196" t="s">
        <v>419</v>
      </c>
      <c r="D243" s="184"/>
      <c r="E243" s="185">
        <v>2</v>
      </c>
      <c r="F243" s="161"/>
      <c r="G243" s="161"/>
      <c r="H243" s="161"/>
      <c r="I243" s="161"/>
      <c r="J243" s="161"/>
      <c r="K243" s="161"/>
      <c r="L243" s="161"/>
      <c r="M243" s="161"/>
      <c r="N243" s="161"/>
      <c r="O243" s="161"/>
      <c r="P243" s="161"/>
      <c r="Q243" s="161"/>
      <c r="R243" s="161"/>
      <c r="S243" s="161"/>
      <c r="T243" s="161"/>
      <c r="U243" s="161"/>
      <c r="V243" s="161"/>
      <c r="W243" s="161"/>
      <c r="X243" s="151"/>
      <c r="Y243" s="151"/>
      <c r="Z243" s="151"/>
      <c r="AA243" s="151"/>
      <c r="AB243" s="151"/>
      <c r="AC243" s="151"/>
      <c r="AD243" s="151"/>
      <c r="AE243" s="151"/>
      <c r="AF243" s="151"/>
      <c r="AG243" s="151" t="s">
        <v>203</v>
      </c>
      <c r="AH243" s="151">
        <v>0</v>
      </c>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ht="22.5" outlineLevel="1" x14ac:dyDescent="0.2">
      <c r="A244" s="170">
        <v>40</v>
      </c>
      <c r="B244" s="171" t="s">
        <v>420</v>
      </c>
      <c r="C244" s="180" t="s">
        <v>421</v>
      </c>
      <c r="D244" s="172" t="s">
        <v>322</v>
      </c>
      <c r="E244" s="173">
        <v>2</v>
      </c>
      <c r="F244" s="174"/>
      <c r="G244" s="175">
        <f>ROUND(E244*F244,2)</f>
        <v>0</v>
      </c>
      <c r="H244" s="174"/>
      <c r="I244" s="175">
        <f>ROUND(E244*H244,2)</f>
        <v>0</v>
      </c>
      <c r="J244" s="174"/>
      <c r="K244" s="175">
        <f>ROUND(E244*J244,2)</f>
        <v>0</v>
      </c>
      <c r="L244" s="175">
        <v>21</v>
      </c>
      <c r="M244" s="175">
        <f>G244*(1+L244/100)</f>
        <v>0</v>
      </c>
      <c r="N244" s="175">
        <v>0</v>
      </c>
      <c r="O244" s="175">
        <f>ROUND(E244*N244,2)</f>
        <v>0</v>
      </c>
      <c r="P244" s="175">
        <v>0</v>
      </c>
      <c r="Q244" s="175">
        <f>ROUND(E244*P244,2)</f>
        <v>0</v>
      </c>
      <c r="R244" s="175" t="s">
        <v>418</v>
      </c>
      <c r="S244" s="175" t="s">
        <v>174</v>
      </c>
      <c r="T244" s="176" t="s">
        <v>174</v>
      </c>
      <c r="U244" s="161">
        <v>1.6900000000000002</v>
      </c>
      <c r="V244" s="161">
        <f>ROUND(E244*U244,2)</f>
        <v>3.38</v>
      </c>
      <c r="W244" s="161"/>
      <c r="X244" s="151"/>
      <c r="Y244" s="151"/>
      <c r="Z244" s="151"/>
      <c r="AA244" s="151"/>
      <c r="AB244" s="151"/>
      <c r="AC244" s="151"/>
      <c r="AD244" s="151"/>
      <c r="AE244" s="151"/>
      <c r="AF244" s="151"/>
      <c r="AG244" s="151" t="s">
        <v>199</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1" x14ac:dyDescent="0.2">
      <c r="A245" s="158"/>
      <c r="B245" s="159"/>
      <c r="C245" s="196" t="s">
        <v>422</v>
      </c>
      <c r="D245" s="184"/>
      <c r="E245" s="185">
        <v>1</v>
      </c>
      <c r="F245" s="161"/>
      <c r="G245" s="161"/>
      <c r="H245" s="161"/>
      <c r="I245" s="161"/>
      <c r="J245" s="161"/>
      <c r="K245" s="161"/>
      <c r="L245" s="161"/>
      <c r="M245" s="161"/>
      <c r="N245" s="161"/>
      <c r="O245" s="161"/>
      <c r="P245" s="161"/>
      <c r="Q245" s="161"/>
      <c r="R245" s="161"/>
      <c r="S245" s="161"/>
      <c r="T245" s="161"/>
      <c r="U245" s="161"/>
      <c r="V245" s="161"/>
      <c r="W245" s="161"/>
      <c r="X245" s="151"/>
      <c r="Y245" s="151"/>
      <c r="Z245" s="151"/>
      <c r="AA245" s="151"/>
      <c r="AB245" s="151"/>
      <c r="AC245" s="151"/>
      <c r="AD245" s="151"/>
      <c r="AE245" s="151"/>
      <c r="AF245" s="151"/>
      <c r="AG245" s="151" t="s">
        <v>203</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outlineLevel="1" x14ac:dyDescent="0.2">
      <c r="A246" s="158"/>
      <c r="B246" s="159"/>
      <c r="C246" s="196" t="s">
        <v>423</v>
      </c>
      <c r="D246" s="184"/>
      <c r="E246" s="185">
        <v>1</v>
      </c>
      <c r="F246" s="161"/>
      <c r="G246" s="161"/>
      <c r="H246" s="161"/>
      <c r="I246" s="161"/>
      <c r="J246" s="161"/>
      <c r="K246" s="161"/>
      <c r="L246" s="161"/>
      <c r="M246" s="161"/>
      <c r="N246" s="161"/>
      <c r="O246" s="161"/>
      <c r="P246" s="161"/>
      <c r="Q246" s="161"/>
      <c r="R246" s="161"/>
      <c r="S246" s="161"/>
      <c r="T246" s="161"/>
      <c r="U246" s="161"/>
      <c r="V246" s="161"/>
      <c r="W246" s="161"/>
      <c r="X246" s="151"/>
      <c r="Y246" s="151"/>
      <c r="Z246" s="151"/>
      <c r="AA246" s="151"/>
      <c r="AB246" s="151"/>
      <c r="AC246" s="151"/>
      <c r="AD246" s="151"/>
      <c r="AE246" s="151"/>
      <c r="AF246" s="151"/>
      <c r="AG246" s="151" t="s">
        <v>203</v>
      </c>
      <c r="AH246" s="151">
        <v>0</v>
      </c>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outlineLevel="1" x14ac:dyDescent="0.2">
      <c r="A247" s="170">
        <v>41</v>
      </c>
      <c r="B247" s="171" t="s">
        <v>424</v>
      </c>
      <c r="C247" s="180" t="s">
        <v>425</v>
      </c>
      <c r="D247" s="172" t="s">
        <v>322</v>
      </c>
      <c r="E247" s="173">
        <v>2</v>
      </c>
      <c r="F247" s="174"/>
      <c r="G247" s="175">
        <f>ROUND(E247*F247,2)</f>
        <v>0</v>
      </c>
      <c r="H247" s="174"/>
      <c r="I247" s="175">
        <f>ROUND(E247*H247,2)</f>
        <v>0</v>
      </c>
      <c r="J247" s="174"/>
      <c r="K247" s="175">
        <f>ROUND(E247*J247,2)</f>
        <v>0</v>
      </c>
      <c r="L247" s="175">
        <v>21</v>
      </c>
      <c r="M247" s="175">
        <f>G247*(1+L247/100)</f>
        <v>0</v>
      </c>
      <c r="N247" s="175">
        <v>0</v>
      </c>
      <c r="O247" s="175">
        <f>ROUND(E247*N247,2)</f>
        <v>0</v>
      </c>
      <c r="P247" s="175">
        <v>2E-3</v>
      </c>
      <c r="Q247" s="175">
        <f>ROUND(E247*P247,2)</f>
        <v>0</v>
      </c>
      <c r="R247" s="175" t="s">
        <v>418</v>
      </c>
      <c r="S247" s="175" t="s">
        <v>174</v>
      </c>
      <c r="T247" s="176" t="s">
        <v>174</v>
      </c>
      <c r="U247" s="161">
        <v>0.48750000000000004</v>
      </c>
      <c r="V247" s="161">
        <f>ROUND(E247*U247,2)</f>
        <v>0.98</v>
      </c>
      <c r="W247" s="161"/>
      <c r="X247" s="151"/>
      <c r="Y247" s="151"/>
      <c r="Z247" s="151"/>
      <c r="AA247" s="151"/>
      <c r="AB247" s="151"/>
      <c r="AC247" s="151"/>
      <c r="AD247" s="151"/>
      <c r="AE247" s="151"/>
      <c r="AF247" s="151"/>
      <c r="AG247" s="151" t="s">
        <v>199</v>
      </c>
      <c r="AH247" s="151"/>
      <c r="AI247" s="151"/>
      <c r="AJ247" s="151"/>
      <c r="AK247" s="151"/>
      <c r="AL247" s="151"/>
      <c r="AM247" s="151"/>
      <c r="AN247" s="151"/>
      <c r="AO247" s="151"/>
      <c r="AP247" s="151"/>
      <c r="AQ247" s="151"/>
      <c r="AR247" s="151"/>
      <c r="AS247" s="151"/>
      <c r="AT247" s="151"/>
      <c r="AU247" s="151"/>
      <c r="AV247" s="151"/>
      <c r="AW247" s="151"/>
      <c r="AX247" s="151"/>
      <c r="AY247" s="151"/>
      <c r="AZ247" s="151"/>
      <c r="BA247" s="151"/>
      <c r="BB247" s="151"/>
      <c r="BC247" s="151"/>
      <c r="BD247" s="151"/>
      <c r="BE247" s="151"/>
      <c r="BF247" s="151"/>
      <c r="BG247" s="151"/>
      <c r="BH247" s="151"/>
    </row>
    <row r="248" spans="1:60" outlineLevel="1" x14ac:dyDescent="0.2">
      <c r="A248" s="158"/>
      <c r="B248" s="159"/>
      <c r="C248" s="196" t="s">
        <v>419</v>
      </c>
      <c r="D248" s="184"/>
      <c r="E248" s="185">
        <v>2</v>
      </c>
      <c r="F248" s="161"/>
      <c r="G248" s="161"/>
      <c r="H248" s="161"/>
      <c r="I248" s="161"/>
      <c r="J248" s="161"/>
      <c r="K248" s="161"/>
      <c r="L248" s="161"/>
      <c r="M248" s="161"/>
      <c r="N248" s="161"/>
      <c r="O248" s="161"/>
      <c r="P248" s="161"/>
      <c r="Q248" s="161"/>
      <c r="R248" s="161"/>
      <c r="S248" s="161"/>
      <c r="T248" s="161"/>
      <c r="U248" s="161"/>
      <c r="V248" s="161"/>
      <c r="W248" s="161"/>
      <c r="X248" s="151"/>
      <c r="Y248" s="151"/>
      <c r="Z248" s="151"/>
      <c r="AA248" s="151"/>
      <c r="AB248" s="151"/>
      <c r="AC248" s="151"/>
      <c r="AD248" s="151"/>
      <c r="AE248" s="151"/>
      <c r="AF248" s="151"/>
      <c r="AG248" s="151" t="s">
        <v>203</v>
      </c>
      <c r="AH248" s="151">
        <v>0</v>
      </c>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
      <c r="A249" s="170">
        <v>42</v>
      </c>
      <c r="B249" s="171" t="s">
        <v>426</v>
      </c>
      <c r="C249" s="180" t="s">
        <v>427</v>
      </c>
      <c r="D249" s="172" t="s">
        <v>322</v>
      </c>
      <c r="E249" s="173">
        <v>2</v>
      </c>
      <c r="F249" s="174"/>
      <c r="G249" s="175">
        <f>ROUND(E249*F249,2)</f>
        <v>0</v>
      </c>
      <c r="H249" s="174"/>
      <c r="I249" s="175">
        <f>ROUND(E249*H249,2)</f>
        <v>0</v>
      </c>
      <c r="J249" s="174"/>
      <c r="K249" s="175">
        <f>ROUND(E249*J249,2)</f>
        <v>0</v>
      </c>
      <c r="L249" s="175">
        <v>21</v>
      </c>
      <c r="M249" s="175">
        <f>G249*(1+L249/100)</f>
        <v>0</v>
      </c>
      <c r="N249" s="175">
        <v>0</v>
      </c>
      <c r="O249" s="175">
        <f>ROUND(E249*N249,2)</f>
        <v>0</v>
      </c>
      <c r="P249" s="175">
        <v>8.3000000000000001E-3</v>
      </c>
      <c r="Q249" s="175">
        <f>ROUND(E249*P249,2)</f>
        <v>0.02</v>
      </c>
      <c r="R249" s="175" t="s">
        <v>418</v>
      </c>
      <c r="S249" s="175" t="s">
        <v>174</v>
      </c>
      <c r="T249" s="176" t="s">
        <v>174</v>
      </c>
      <c r="U249" s="161">
        <v>1.0985</v>
      </c>
      <c r="V249" s="161">
        <f>ROUND(E249*U249,2)</f>
        <v>2.2000000000000002</v>
      </c>
      <c r="W249" s="161"/>
      <c r="X249" s="151"/>
      <c r="Y249" s="151"/>
      <c r="Z249" s="151"/>
      <c r="AA249" s="151"/>
      <c r="AB249" s="151"/>
      <c r="AC249" s="151"/>
      <c r="AD249" s="151"/>
      <c r="AE249" s="151"/>
      <c r="AF249" s="151"/>
      <c r="AG249" s="151" t="s">
        <v>199</v>
      </c>
      <c r="AH249" s="151"/>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58"/>
      <c r="B250" s="159"/>
      <c r="C250" s="196" t="s">
        <v>422</v>
      </c>
      <c r="D250" s="184"/>
      <c r="E250" s="185">
        <v>1</v>
      </c>
      <c r="F250" s="161"/>
      <c r="G250" s="161"/>
      <c r="H250" s="161"/>
      <c r="I250" s="161"/>
      <c r="J250" s="161"/>
      <c r="K250" s="161"/>
      <c r="L250" s="161"/>
      <c r="M250" s="161"/>
      <c r="N250" s="161"/>
      <c r="O250" s="161"/>
      <c r="P250" s="161"/>
      <c r="Q250" s="161"/>
      <c r="R250" s="161"/>
      <c r="S250" s="161"/>
      <c r="T250" s="161"/>
      <c r="U250" s="161"/>
      <c r="V250" s="161"/>
      <c r="W250" s="161"/>
      <c r="X250" s="151"/>
      <c r="Y250" s="151"/>
      <c r="Z250" s="151"/>
      <c r="AA250" s="151"/>
      <c r="AB250" s="151"/>
      <c r="AC250" s="151"/>
      <c r="AD250" s="151"/>
      <c r="AE250" s="151"/>
      <c r="AF250" s="151"/>
      <c r="AG250" s="151" t="s">
        <v>203</v>
      </c>
      <c r="AH250" s="151">
        <v>0</v>
      </c>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
      <c r="A251" s="158"/>
      <c r="B251" s="159"/>
      <c r="C251" s="196" t="s">
        <v>423</v>
      </c>
      <c r="D251" s="184"/>
      <c r="E251" s="185">
        <v>1</v>
      </c>
      <c r="F251" s="161"/>
      <c r="G251" s="161"/>
      <c r="H251" s="161"/>
      <c r="I251" s="161"/>
      <c r="J251" s="161"/>
      <c r="K251" s="161"/>
      <c r="L251" s="161"/>
      <c r="M251" s="161"/>
      <c r="N251" s="161"/>
      <c r="O251" s="161"/>
      <c r="P251" s="161"/>
      <c r="Q251" s="161"/>
      <c r="R251" s="161"/>
      <c r="S251" s="161"/>
      <c r="T251" s="161"/>
      <c r="U251" s="161"/>
      <c r="V251" s="161"/>
      <c r="W251" s="161"/>
      <c r="X251" s="151"/>
      <c r="Y251" s="151"/>
      <c r="Z251" s="151"/>
      <c r="AA251" s="151"/>
      <c r="AB251" s="151"/>
      <c r="AC251" s="151"/>
      <c r="AD251" s="151"/>
      <c r="AE251" s="151"/>
      <c r="AF251" s="151"/>
      <c r="AG251" s="151" t="s">
        <v>203</v>
      </c>
      <c r="AH251" s="151">
        <v>0</v>
      </c>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outlineLevel="1" x14ac:dyDescent="0.2">
      <c r="A252" s="188">
        <v>43</v>
      </c>
      <c r="B252" s="189" t="s">
        <v>428</v>
      </c>
      <c r="C252" s="199" t="s">
        <v>429</v>
      </c>
      <c r="D252" s="190" t="s">
        <v>322</v>
      </c>
      <c r="E252" s="191">
        <v>2</v>
      </c>
      <c r="F252" s="192"/>
      <c r="G252" s="193">
        <f>ROUND(E252*F252,2)</f>
        <v>0</v>
      </c>
      <c r="H252" s="192"/>
      <c r="I252" s="193">
        <f>ROUND(E252*H252,2)</f>
        <v>0</v>
      </c>
      <c r="J252" s="192"/>
      <c r="K252" s="193">
        <f>ROUND(E252*J252,2)</f>
        <v>0</v>
      </c>
      <c r="L252" s="193">
        <v>21</v>
      </c>
      <c r="M252" s="193">
        <f>G252*(1+L252/100)</f>
        <v>0</v>
      </c>
      <c r="N252" s="193">
        <v>0</v>
      </c>
      <c r="O252" s="193">
        <f>ROUND(E252*N252,2)</f>
        <v>0</v>
      </c>
      <c r="P252" s="193">
        <v>0</v>
      </c>
      <c r="Q252" s="193">
        <f>ROUND(E252*P252,2)</f>
        <v>0</v>
      </c>
      <c r="R252" s="193"/>
      <c r="S252" s="193" t="s">
        <v>430</v>
      </c>
      <c r="T252" s="194" t="s">
        <v>175</v>
      </c>
      <c r="U252" s="161">
        <v>0</v>
      </c>
      <c r="V252" s="161">
        <f>ROUND(E252*U252,2)</f>
        <v>0</v>
      </c>
      <c r="W252" s="161"/>
      <c r="X252" s="151"/>
      <c r="Y252" s="151"/>
      <c r="Z252" s="151"/>
      <c r="AA252" s="151"/>
      <c r="AB252" s="151"/>
      <c r="AC252" s="151"/>
      <c r="AD252" s="151"/>
      <c r="AE252" s="151"/>
      <c r="AF252" s="151"/>
      <c r="AG252" s="151" t="s">
        <v>324</v>
      </c>
      <c r="AH252" s="151"/>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ht="22.5" outlineLevel="1" x14ac:dyDescent="0.2">
      <c r="A253" s="188">
        <v>44</v>
      </c>
      <c r="B253" s="189" t="s">
        <v>431</v>
      </c>
      <c r="C253" s="199" t="s">
        <v>432</v>
      </c>
      <c r="D253" s="190" t="s">
        <v>322</v>
      </c>
      <c r="E253" s="191">
        <v>1</v>
      </c>
      <c r="F253" s="192"/>
      <c r="G253" s="193">
        <f>ROUND(E253*F253,2)</f>
        <v>0</v>
      </c>
      <c r="H253" s="192"/>
      <c r="I253" s="193">
        <f>ROUND(E253*H253,2)</f>
        <v>0</v>
      </c>
      <c r="J253" s="192"/>
      <c r="K253" s="193">
        <f>ROUND(E253*J253,2)</f>
        <v>0</v>
      </c>
      <c r="L253" s="193">
        <v>21</v>
      </c>
      <c r="M253" s="193">
        <f>G253*(1+L253/100)</f>
        <v>0</v>
      </c>
      <c r="N253" s="193">
        <v>0</v>
      </c>
      <c r="O253" s="193">
        <f>ROUND(E253*N253,2)</f>
        <v>0</v>
      </c>
      <c r="P253" s="193">
        <v>0</v>
      </c>
      <c r="Q253" s="193">
        <f>ROUND(E253*P253,2)</f>
        <v>0</v>
      </c>
      <c r="R253" s="193"/>
      <c r="S253" s="193" t="s">
        <v>430</v>
      </c>
      <c r="T253" s="194" t="s">
        <v>175</v>
      </c>
      <c r="U253" s="161">
        <v>0</v>
      </c>
      <c r="V253" s="161">
        <f>ROUND(E253*U253,2)</f>
        <v>0</v>
      </c>
      <c r="W253" s="161"/>
      <c r="X253" s="151"/>
      <c r="Y253" s="151"/>
      <c r="Z253" s="151"/>
      <c r="AA253" s="151"/>
      <c r="AB253" s="151"/>
      <c r="AC253" s="151"/>
      <c r="AD253" s="151"/>
      <c r="AE253" s="151"/>
      <c r="AF253" s="151"/>
      <c r="AG253" s="151" t="s">
        <v>324</v>
      </c>
      <c r="AH253" s="151"/>
      <c r="AI253" s="151"/>
      <c r="AJ253" s="151"/>
      <c r="AK253" s="151"/>
      <c r="AL253" s="151"/>
      <c r="AM253" s="151"/>
      <c r="AN253" s="151"/>
      <c r="AO253" s="151"/>
      <c r="AP253" s="151"/>
      <c r="AQ253" s="151"/>
      <c r="AR253" s="151"/>
      <c r="AS253" s="151"/>
      <c r="AT253" s="151"/>
      <c r="AU253" s="151"/>
      <c r="AV253" s="151"/>
      <c r="AW253" s="151"/>
      <c r="AX253" s="151"/>
      <c r="AY253" s="151"/>
      <c r="AZ253" s="151"/>
      <c r="BA253" s="151"/>
      <c r="BB253" s="151"/>
      <c r="BC253" s="151"/>
      <c r="BD253" s="151"/>
      <c r="BE253" s="151"/>
      <c r="BF253" s="151"/>
      <c r="BG253" s="151"/>
      <c r="BH253" s="151"/>
    </row>
    <row r="254" spans="1:60" ht="22.5" outlineLevel="1" x14ac:dyDescent="0.2">
      <c r="A254" s="170">
        <v>45</v>
      </c>
      <c r="B254" s="171" t="s">
        <v>433</v>
      </c>
      <c r="C254" s="180" t="s">
        <v>434</v>
      </c>
      <c r="D254" s="172" t="s">
        <v>322</v>
      </c>
      <c r="E254" s="173">
        <v>1</v>
      </c>
      <c r="F254" s="174"/>
      <c r="G254" s="175">
        <f>ROUND(E254*F254,2)</f>
        <v>0</v>
      </c>
      <c r="H254" s="174"/>
      <c r="I254" s="175">
        <f>ROUND(E254*H254,2)</f>
        <v>0</v>
      </c>
      <c r="J254" s="174"/>
      <c r="K254" s="175">
        <f>ROUND(E254*J254,2)</f>
        <v>0</v>
      </c>
      <c r="L254" s="175">
        <v>21</v>
      </c>
      <c r="M254" s="175">
        <f>G254*(1+L254/100)</f>
        <v>0</v>
      </c>
      <c r="N254" s="175">
        <v>0</v>
      </c>
      <c r="O254" s="175">
        <f>ROUND(E254*N254,2)</f>
        <v>0</v>
      </c>
      <c r="P254" s="175">
        <v>0</v>
      </c>
      <c r="Q254" s="175">
        <f>ROUND(E254*P254,2)</f>
        <v>0</v>
      </c>
      <c r="R254" s="175"/>
      <c r="S254" s="175" t="s">
        <v>430</v>
      </c>
      <c r="T254" s="176" t="s">
        <v>175</v>
      </c>
      <c r="U254" s="161">
        <v>0</v>
      </c>
      <c r="V254" s="161">
        <f>ROUND(E254*U254,2)</f>
        <v>0</v>
      </c>
      <c r="W254" s="161"/>
      <c r="X254" s="151"/>
      <c r="Y254" s="151"/>
      <c r="Z254" s="151"/>
      <c r="AA254" s="151"/>
      <c r="AB254" s="151"/>
      <c r="AC254" s="151"/>
      <c r="AD254" s="151"/>
      <c r="AE254" s="151"/>
      <c r="AF254" s="151"/>
      <c r="AG254" s="151" t="s">
        <v>324</v>
      </c>
      <c r="AH254" s="151"/>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1" x14ac:dyDescent="0.2">
      <c r="A255" s="158">
        <v>46</v>
      </c>
      <c r="B255" s="159" t="s">
        <v>435</v>
      </c>
      <c r="C255" s="200" t="s">
        <v>436</v>
      </c>
      <c r="D255" s="160" t="s">
        <v>0</v>
      </c>
      <c r="E255" s="195"/>
      <c r="F255" s="162"/>
      <c r="G255" s="161">
        <f>ROUND(E255*F255,2)</f>
        <v>0</v>
      </c>
      <c r="H255" s="162"/>
      <c r="I255" s="161">
        <f>ROUND(E255*H255,2)</f>
        <v>0</v>
      </c>
      <c r="J255" s="162"/>
      <c r="K255" s="161">
        <f>ROUND(E255*J255,2)</f>
        <v>0</v>
      </c>
      <c r="L255" s="161">
        <v>21</v>
      </c>
      <c r="M255" s="161">
        <f>G255*(1+L255/100)</f>
        <v>0</v>
      </c>
      <c r="N255" s="161">
        <v>0</v>
      </c>
      <c r="O255" s="161">
        <f>ROUND(E255*N255,2)</f>
        <v>0</v>
      </c>
      <c r="P255" s="161">
        <v>0</v>
      </c>
      <c r="Q255" s="161">
        <f>ROUND(E255*P255,2)</f>
        <v>0</v>
      </c>
      <c r="R255" s="161" t="s">
        <v>418</v>
      </c>
      <c r="S255" s="161" t="s">
        <v>174</v>
      </c>
      <c r="T255" s="161" t="s">
        <v>174</v>
      </c>
      <c r="U255" s="161">
        <v>0</v>
      </c>
      <c r="V255" s="161">
        <f>ROUND(E255*U255,2)</f>
        <v>0</v>
      </c>
      <c r="W255" s="161"/>
      <c r="X255" s="151"/>
      <c r="Y255" s="151"/>
      <c r="Z255" s="151"/>
      <c r="AA255" s="151"/>
      <c r="AB255" s="151"/>
      <c r="AC255" s="151"/>
      <c r="AD255" s="151"/>
      <c r="AE255" s="151"/>
      <c r="AF255" s="151"/>
      <c r="AG255" s="151" t="s">
        <v>414</v>
      </c>
      <c r="AH255" s="151"/>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
      <c r="A256" s="158"/>
      <c r="B256" s="159"/>
      <c r="C256" s="265" t="s">
        <v>437</v>
      </c>
      <c r="D256" s="266"/>
      <c r="E256" s="266"/>
      <c r="F256" s="266"/>
      <c r="G256" s="266"/>
      <c r="H256" s="161"/>
      <c r="I256" s="161"/>
      <c r="J256" s="161"/>
      <c r="K256" s="161"/>
      <c r="L256" s="161"/>
      <c r="M256" s="161"/>
      <c r="N256" s="161"/>
      <c r="O256" s="161"/>
      <c r="P256" s="161"/>
      <c r="Q256" s="161"/>
      <c r="R256" s="161"/>
      <c r="S256" s="161"/>
      <c r="T256" s="161"/>
      <c r="U256" s="161"/>
      <c r="V256" s="161"/>
      <c r="W256" s="161"/>
      <c r="X256" s="151"/>
      <c r="Y256" s="151"/>
      <c r="Z256" s="151"/>
      <c r="AA256" s="151"/>
      <c r="AB256" s="151"/>
      <c r="AC256" s="151"/>
      <c r="AD256" s="151"/>
      <c r="AE256" s="151"/>
      <c r="AF256" s="151"/>
      <c r="AG256" s="151" t="s">
        <v>201</v>
      </c>
      <c r="AH256" s="151"/>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x14ac:dyDescent="0.2">
      <c r="A257" s="164" t="s">
        <v>169</v>
      </c>
      <c r="B257" s="165" t="s">
        <v>128</v>
      </c>
      <c r="C257" s="179" t="s">
        <v>129</v>
      </c>
      <c r="D257" s="166"/>
      <c r="E257" s="167"/>
      <c r="F257" s="168"/>
      <c r="G257" s="168">
        <f>SUMIF(AG258:AG275,"&lt;&gt;NOR",G258:G275)</f>
        <v>0</v>
      </c>
      <c r="H257" s="168"/>
      <c r="I257" s="168">
        <f>SUM(I258:I275)</f>
        <v>0</v>
      </c>
      <c r="J257" s="168"/>
      <c r="K257" s="168">
        <f>SUM(K258:K275)</f>
        <v>0</v>
      </c>
      <c r="L257" s="168"/>
      <c r="M257" s="168">
        <f>SUM(M258:M275)</f>
        <v>0</v>
      </c>
      <c r="N257" s="168"/>
      <c r="O257" s="168">
        <f>SUM(O258:O275)</f>
        <v>1.95</v>
      </c>
      <c r="P257" s="168"/>
      <c r="Q257" s="168">
        <f>SUM(Q258:Q275)</f>
        <v>0</v>
      </c>
      <c r="R257" s="168"/>
      <c r="S257" s="168"/>
      <c r="T257" s="169"/>
      <c r="U257" s="163"/>
      <c r="V257" s="163">
        <f>SUM(V258:V275)</f>
        <v>37.26</v>
      </c>
      <c r="W257" s="163"/>
      <c r="AG257" t="s">
        <v>170</v>
      </c>
    </row>
    <row r="258" spans="1:60" outlineLevel="1" x14ac:dyDescent="0.2">
      <c r="A258" s="170">
        <v>47</v>
      </c>
      <c r="B258" s="171" t="s">
        <v>438</v>
      </c>
      <c r="C258" s="180" t="s">
        <v>439</v>
      </c>
      <c r="D258" s="172" t="s">
        <v>197</v>
      </c>
      <c r="E258" s="173">
        <v>68.217500000000001</v>
      </c>
      <c r="F258" s="174"/>
      <c r="G258" s="175">
        <f>ROUND(E258*F258,2)</f>
        <v>0</v>
      </c>
      <c r="H258" s="174"/>
      <c r="I258" s="175">
        <f>ROUND(E258*H258,2)</f>
        <v>0</v>
      </c>
      <c r="J258" s="174"/>
      <c r="K258" s="175">
        <f>ROUND(E258*J258,2)</f>
        <v>0</v>
      </c>
      <c r="L258" s="175">
        <v>21</v>
      </c>
      <c r="M258" s="175">
        <f>G258*(1+L258/100)</f>
        <v>0</v>
      </c>
      <c r="N258" s="175">
        <v>7.3000000000000007E-4</v>
      </c>
      <c r="O258" s="175">
        <f>ROUND(E258*N258,2)</f>
        <v>0.05</v>
      </c>
      <c r="P258" s="175">
        <v>0</v>
      </c>
      <c r="Q258" s="175">
        <f>ROUND(E258*P258,2)</f>
        <v>0</v>
      </c>
      <c r="R258" s="175" t="s">
        <v>440</v>
      </c>
      <c r="S258" s="175" t="s">
        <v>174</v>
      </c>
      <c r="T258" s="176" t="s">
        <v>174</v>
      </c>
      <c r="U258" s="161">
        <v>0.31690000000000002</v>
      </c>
      <c r="V258" s="161">
        <f>ROUND(E258*U258,2)</f>
        <v>21.62</v>
      </c>
      <c r="W258" s="161"/>
      <c r="X258" s="151"/>
      <c r="Y258" s="151"/>
      <c r="Z258" s="151"/>
      <c r="AA258" s="151"/>
      <c r="AB258" s="151"/>
      <c r="AC258" s="151"/>
      <c r="AD258" s="151"/>
      <c r="AE258" s="151"/>
      <c r="AF258" s="151"/>
      <c r="AG258" s="151" t="s">
        <v>199</v>
      </c>
      <c r="AH258" s="151"/>
      <c r="AI258" s="151"/>
      <c r="AJ258" s="151"/>
      <c r="AK258" s="151"/>
      <c r="AL258" s="151"/>
      <c r="AM258" s="151"/>
      <c r="AN258" s="151"/>
      <c r="AO258" s="151"/>
      <c r="AP258" s="151"/>
      <c r="AQ258" s="151"/>
      <c r="AR258" s="151"/>
      <c r="AS258" s="151"/>
      <c r="AT258" s="151"/>
      <c r="AU258" s="151"/>
      <c r="AV258" s="151"/>
      <c r="AW258" s="151"/>
      <c r="AX258" s="151"/>
      <c r="AY258" s="151"/>
      <c r="AZ258" s="151"/>
      <c r="BA258" s="151"/>
      <c r="BB258" s="151"/>
      <c r="BC258" s="151"/>
      <c r="BD258" s="151"/>
      <c r="BE258" s="151"/>
      <c r="BF258" s="151"/>
      <c r="BG258" s="151"/>
      <c r="BH258" s="151"/>
    </row>
    <row r="259" spans="1:60" outlineLevel="1" x14ac:dyDescent="0.2">
      <c r="A259" s="158"/>
      <c r="B259" s="159"/>
      <c r="C259" s="261" t="s">
        <v>441</v>
      </c>
      <c r="D259" s="262"/>
      <c r="E259" s="262"/>
      <c r="F259" s="262"/>
      <c r="G259" s="262"/>
      <c r="H259" s="161"/>
      <c r="I259" s="161"/>
      <c r="J259" s="161"/>
      <c r="K259" s="161"/>
      <c r="L259" s="161"/>
      <c r="M259" s="161"/>
      <c r="N259" s="161"/>
      <c r="O259" s="161"/>
      <c r="P259" s="161"/>
      <c r="Q259" s="161"/>
      <c r="R259" s="161"/>
      <c r="S259" s="161"/>
      <c r="T259" s="161"/>
      <c r="U259" s="161"/>
      <c r="V259" s="161"/>
      <c r="W259" s="161"/>
      <c r="X259" s="151"/>
      <c r="Y259" s="151"/>
      <c r="Z259" s="151"/>
      <c r="AA259" s="151"/>
      <c r="AB259" s="151"/>
      <c r="AC259" s="151"/>
      <c r="AD259" s="151"/>
      <c r="AE259" s="151"/>
      <c r="AF259" s="151"/>
      <c r="AG259" s="151" t="s">
        <v>201</v>
      </c>
      <c r="AH259" s="151"/>
      <c r="AI259" s="151"/>
      <c r="AJ259" s="151"/>
      <c r="AK259" s="151"/>
      <c r="AL259" s="151"/>
      <c r="AM259" s="151"/>
      <c r="AN259" s="151"/>
      <c r="AO259" s="151"/>
      <c r="AP259" s="151"/>
      <c r="AQ259" s="151"/>
      <c r="AR259" s="151"/>
      <c r="AS259" s="151"/>
      <c r="AT259" s="151"/>
      <c r="AU259" s="151"/>
      <c r="AV259" s="151"/>
      <c r="AW259" s="151"/>
      <c r="AX259" s="151"/>
      <c r="AY259" s="151"/>
      <c r="AZ259" s="151"/>
      <c r="BA259" s="151"/>
      <c r="BB259" s="151"/>
      <c r="BC259" s="151"/>
      <c r="BD259" s="151"/>
      <c r="BE259" s="151"/>
      <c r="BF259" s="151"/>
      <c r="BG259" s="151"/>
      <c r="BH259" s="151"/>
    </row>
    <row r="260" spans="1:60" outlineLevel="1" x14ac:dyDescent="0.2">
      <c r="A260" s="158"/>
      <c r="B260" s="159"/>
      <c r="C260" s="196" t="s">
        <v>442</v>
      </c>
      <c r="D260" s="184"/>
      <c r="E260" s="185">
        <v>27.630000000000003</v>
      </c>
      <c r="F260" s="161"/>
      <c r="G260" s="161"/>
      <c r="H260" s="161"/>
      <c r="I260" s="161"/>
      <c r="J260" s="161"/>
      <c r="K260" s="161"/>
      <c r="L260" s="161"/>
      <c r="M260" s="161"/>
      <c r="N260" s="161"/>
      <c r="O260" s="161"/>
      <c r="P260" s="161"/>
      <c r="Q260" s="161"/>
      <c r="R260" s="161"/>
      <c r="S260" s="161"/>
      <c r="T260" s="161"/>
      <c r="U260" s="161"/>
      <c r="V260" s="161"/>
      <c r="W260" s="161"/>
      <c r="X260" s="151"/>
      <c r="Y260" s="151"/>
      <c r="Z260" s="151"/>
      <c r="AA260" s="151"/>
      <c r="AB260" s="151"/>
      <c r="AC260" s="151"/>
      <c r="AD260" s="151"/>
      <c r="AE260" s="151"/>
      <c r="AF260" s="151"/>
      <c r="AG260" s="151" t="s">
        <v>203</v>
      </c>
      <c r="AH260" s="151">
        <v>0</v>
      </c>
      <c r="AI260" s="151"/>
      <c r="AJ260" s="151"/>
      <c r="AK260" s="151"/>
      <c r="AL260" s="151"/>
      <c r="AM260" s="151"/>
      <c r="AN260" s="151"/>
      <c r="AO260" s="151"/>
      <c r="AP260" s="151"/>
      <c r="AQ260" s="151"/>
      <c r="AR260" s="151"/>
      <c r="AS260" s="151"/>
      <c r="AT260" s="151"/>
      <c r="AU260" s="151"/>
      <c r="AV260" s="151"/>
      <c r="AW260" s="151"/>
      <c r="AX260" s="151"/>
      <c r="AY260" s="151"/>
      <c r="AZ260" s="151"/>
      <c r="BA260" s="151"/>
      <c r="BB260" s="151"/>
      <c r="BC260" s="151"/>
      <c r="BD260" s="151"/>
      <c r="BE260" s="151"/>
      <c r="BF260" s="151"/>
      <c r="BG260" s="151"/>
      <c r="BH260" s="151"/>
    </row>
    <row r="261" spans="1:60" outlineLevel="1" x14ac:dyDescent="0.2">
      <c r="A261" s="158"/>
      <c r="B261" s="159"/>
      <c r="C261" s="196" t="s">
        <v>443</v>
      </c>
      <c r="D261" s="184"/>
      <c r="E261" s="185">
        <v>40.587500000000006</v>
      </c>
      <c r="F261" s="161"/>
      <c r="G261" s="161"/>
      <c r="H261" s="161"/>
      <c r="I261" s="161"/>
      <c r="J261" s="161"/>
      <c r="K261" s="161"/>
      <c r="L261" s="161"/>
      <c r="M261" s="161"/>
      <c r="N261" s="161"/>
      <c r="O261" s="161"/>
      <c r="P261" s="161"/>
      <c r="Q261" s="161"/>
      <c r="R261" s="161"/>
      <c r="S261" s="161"/>
      <c r="T261" s="161"/>
      <c r="U261" s="161"/>
      <c r="V261" s="161"/>
      <c r="W261" s="161"/>
      <c r="X261" s="151"/>
      <c r="Y261" s="151"/>
      <c r="Z261" s="151"/>
      <c r="AA261" s="151"/>
      <c r="AB261" s="151"/>
      <c r="AC261" s="151"/>
      <c r="AD261" s="151"/>
      <c r="AE261" s="151"/>
      <c r="AF261" s="151"/>
      <c r="AG261" s="151" t="s">
        <v>203</v>
      </c>
      <c r="AH261" s="151">
        <v>0</v>
      </c>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outlineLevel="1" x14ac:dyDescent="0.2">
      <c r="A262" s="170">
        <v>48</v>
      </c>
      <c r="B262" s="171" t="s">
        <v>444</v>
      </c>
      <c r="C262" s="180" t="s">
        <v>445</v>
      </c>
      <c r="D262" s="172" t="s">
        <v>197</v>
      </c>
      <c r="E262" s="173">
        <v>32.636000000000003</v>
      </c>
      <c r="F262" s="174"/>
      <c r="G262" s="175">
        <f>ROUND(E262*F262,2)</f>
        <v>0</v>
      </c>
      <c r="H262" s="174"/>
      <c r="I262" s="175">
        <f>ROUND(E262*H262,2)</f>
        <v>0</v>
      </c>
      <c r="J262" s="174"/>
      <c r="K262" s="175">
        <f>ROUND(E262*J262,2)</f>
        <v>0</v>
      </c>
      <c r="L262" s="175">
        <v>21</v>
      </c>
      <c r="M262" s="175">
        <f>G262*(1+L262/100)</f>
        <v>0</v>
      </c>
      <c r="N262" s="175">
        <v>7.3000000000000007E-4</v>
      </c>
      <c r="O262" s="175">
        <f>ROUND(E262*N262,2)</f>
        <v>0.02</v>
      </c>
      <c r="P262" s="175">
        <v>0</v>
      </c>
      <c r="Q262" s="175">
        <f>ROUND(E262*P262,2)</f>
        <v>0</v>
      </c>
      <c r="R262" s="175" t="s">
        <v>440</v>
      </c>
      <c r="S262" s="175" t="s">
        <v>174</v>
      </c>
      <c r="T262" s="176" t="s">
        <v>174</v>
      </c>
      <c r="U262" s="161">
        <v>0.41000000000000003</v>
      </c>
      <c r="V262" s="161">
        <f>ROUND(E262*U262,2)</f>
        <v>13.38</v>
      </c>
      <c r="W262" s="161"/>
      <c r="X262" s="151"/>
      <c r="Y262" s="151"/>
      <c r="Z262" s="151"/>
      <c r="AA262" s="151"/>
      <c r="AB262" s="151"/>
      <c r="AC262" s="151"/>
      <c r="AD262" s="151"/>
      <c r="AE262" s="151"/>
      <c r="AF262" s="151"/>
      <c r="AG262" s="151" t="s">
        <v>199</v>
      </c>
      <c r="AH262" s="151"/>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outlineLevel="1" x14ac:dyDescent="0.2">
      <c r="A263" s="158"/>
      <c r="B263" s="159"/>
      <c r="C263" s="261" t="s">
        <v>441</v>
      </c>
      <c r="D263" s="262"/>
      <c r="E263" s="262"/>
      <c r="F263" s="262"/>
      <c r="G263" s="262"/>
      <c r="H263" s="161"/>
      <c r="I263" s="161"/>
      <c r="J263" s="161"/>
      <c r="K263" s="161"/>
      <c r="L263" s="161"/>
      <c r="M263" s="161"/>
      <c r="N263" s="161"/>
      <c r="O263" s="161"/>
      <c r="P263" s="161"/>
      <c r="Q263" s="161"/>
      <c r="R263" s="161"/>
      <c r="S263" s="161"/>
      <c r="T263" s="161"/>
      <c r="U263" s="161"/>
      <c r="V263" s="161"/>
      <c r="W263" s="161"/>
      <c r="X263" s="151"/>
      <c r="Y263" s="151"/>
      <c r="Z263" s="151"/>
      <c r="AA263" s="151"/>
      <c r="AB263" s="151"/>
      <c r="AC263" s="151"/>
      <c r="AD263" s="151"/>
      <c r="AE263" s="151"/>
      <c r="AF263" s="151"/>
      <c r="AG263" s="151" t="s">
        <v>201</v>
      </c>
      <c r="AH263" s="151"/>
      <c r="AI263" s="151"/>
      <c r="AJ263" s="151"/>
      <c r="AK263" s="151"/>
      <c r="AL263" s="151"/>
      <c r="AM263" s="151"/>
      <c r="AN263" s="151"/>
      <c r="AO263" s="151"/>
      <c r="AP263" s="151"/>
      <c r="AQ263" s="151"/>
      <c r="AR263" s="151"/>
      <c r="AS263" s="151"/>
      <c r="AT263" s="151"/>
      <c r="AU263" s="151"/>
      <c r="AV263" s="151"/>
      <c r="AW263" s="151"/>
      <c r="AX263" s="151"/>
      <c r="AY263" s="151"/>
      <c r="AZ263" s="151"/>
      <c r="BA263" s="151"/>
      <c r="BB263" s="151"/>
      <c r="BC263" s="151"/>
      <c r="BD263" s="151"/>
      <c r="BE263" s="151"/>
      <c r="BF263" s="151"/>
      <c r="BG263" s="151"/>
      <c r="BH263" s="151"/>
    </row>
    <row r="264" spans="1:60" outlineLevel="1" x14ac:dyDescent="0.2">
      <c r="A264" s="158"/>
      <c r="B264" s="159"/>
      <c r="C264" s="196" t="s">
        <v>446</v>
      </c>
      <c r="D264" s="184"/>
      <c r="E264" s="185">
        <v>25.481000000000002</v>
      </c>
      <c r="F264" s="161"/>
      <c r="G264" s="161"/>
      <c r="H264" s="161"/>
      <c r="I264" s="161"/>
      <c r="J264" s="161"/>
      <c r="K264" s="161"/>
      <c r="L264" s="161"/>
      <c r="M264" s="161"/>
      <c r="N264" s="161"/>
      <c r="O264" s="161"/>
      <c r="P264" s="161"/>
      <c r="Q264" s="161"/>
      <c r="R264" s="161"/>
      <c r="S264" s="161"/>
      <c r="T264" s="161"/>
      <c r="U264" s="161"/>
      <c r="V264" s="161"/>
      <c r="W264" s="161"/>
      <c r="X264" s="151"/>
      <c r="Y264" s="151"/>
      <c r="Z264" s="151"/>
      <c r="AA264" s="151"/>
      <c r="AB264" s="151"/>
      <c r="AC264" s="151"/>
      <c r="AD264" s="151"/>
      <c r="AE264" s="151"/>
      <c r="AF264" s="151"/>
      <c r="AG264" s="151" t="s">
        <v>203</v>
      </c>
      <c r="AH264" s="151">
        <v>0</v>
      </c>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1" x14ac:dyDescent="0.2">
      <c r="A265" s="158"/>
      <c r="B265" s="159"/>
      <c r="C265" s="196" t="s">
        <v>447</v>
      </c>
      <c r="D265" s="184"/>
      <c r="E265" s="185">
        <v>7.1550000000000002</v>
      </c>
      <c r="F265" s="161"/>
      <c r="G265" s="161"/>
      <c r="H265" s="161"/>
      <c r="I265" s="161"/>
      <c r="J265" s="161"/>
      <c r="K265" s="161"/>
      <c r="L265" s="161"/>
      <c r="M265" s="161"/>
      <c r="N265" s="161"/>
      <c r="O265" s="161"/>
      <c r="P265" s="161"/>
      <c r="Q265" s="161"/>
      <c r="R265" s="161"/>
      <c r="S265" s="161"/>
      <c r="T265" s="161"/>
      <c r="U265" s="161"/>
      <c r="V265" s="161"/>
      <c r="W265" s="161"/>
      <c r="X265" s="151"/>
      <c r="Y265" s="151"/>
      <c r="Z265" s="151"/>
      <c r="AA265" s="151"/>
      <c r="AB265" s="151"/>
      <c r="AC265" s="151"/>
      <c r="AD265" s="151"/>
      <c r="AE265" s="151"/>
      <c r="AF265" s="151"/>
      <c r="AG265" s="151" t="s">
        <v>203</v>
      </c>
      <c r="AH265" s="151">
        <v>0</v>
      </c>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ht="22.5" outlineLevel="1" x14ac:dyDescent="0.2">
      <c r="A266" s="170">
        <v>49</v>
      </c>
      <c r="B266" s="171" t="s">
        <v>448</v>
      </c>
      <c r="C266" s="180" t="s">
        <v>449</v>
      </c>
      <c r="D266" s="172" t="s">
        <v>197</v>
      </c>
      <c r="E266" s="173">
        <v>108.92178000000001</v>
      </c>
      <c r="F266" s="174"/>
      <c r="G266" s="175">
        <f>ROUND(E266*F266,2)</f>
        <v>0</v>
      </c>
      <c r="H266" s="174"/>
      <c r="I266" s="175">
        <f>ROUND(E266*H266,2)</f>
        <v>0</v>
      </c>
      <c r="J266" s="174"/>
      <c r="K266" s="175">
        <f>ROUND(E266*J266,2)</f>
        <v>0</v>
      </c>
      <c r="L266" s="175">
        <v>21</v>
      </c>
      <c r="M266" s="175">
        <f>G266*(1+L266/100)</f>
        <v>0</v>
      </c>
      <c r="N266" s="175">
        <v>1.7290000000000003E-2</v>
      </c>
      <c r="O266" s="175">
        <f>ROUND(E266*N266,2)</f>
        <v>1.88</v>
      </c>
      <c r="P266" s="175">
        <v>0</v>
      </c>
      <c r="Q266" s="175">
        <f>ROUND(E266*P266,2)</f>
        <v>0</v>
      </c>
      <c r="R266" s="175" t="s">
        <v>323</v>
      </c>
      <c r="S266" s="175" t="s">
        <v>174</v>
      </c>
      <c r="T266" s="176" t="s">
        <v>174</v>
      </c>
      <c r="U266" s="161">
        <v>0</v>
      </c>
      <c r="V266" s="161">
        <f>ROUND(E266*U266,2)</f>
        <v>0</v>
      </c>
      <c r="W266" s="161"/>
      <c r="X266" s="151"/>
      <c r="Y266" s="151"/>
      <c r="Z266" s="151"/>
      <c r="AA266" s="151"/>
      <c r="AB266" s="151"/>
      <c r="AC266" s="151"/>
      <c r="AD266" s="151"/>
      <c r="AE266" s="151"/>
      <c r="AF266" s="151"/>
      <c r="AG266" s="151" t="s">
        <v>324</v>
      </c>
      <c r="AH266" s="151"/>
      <c r="AI266" s="151"/>
      <c r="AJ266" s="151"/>
      <c r="AK266" s="151"/>
      <c r="AL266" s="151"/>
      <c r="AM266" s="151"/>
      <c r="AN266" s="151"/>
      <c r="AO266" s="151"/>
      <c r="AP266" s="151"/>
      <c r="AQ266" s="151"/>
      <c r="AR266" s="151"/>
      <c r="AS266" s="151"/>
      <c r="AT266" s="151"/>
      <c r="AU266" s="151"/>
      <c r="AV266" s="151"/>
      <c r="AW266" s="151"/>
      <c r="AX266" s="151"/>
      <c r="AY266" s="151"/>
      <c r="AZ266" s="151"/>
      <c r="BA266" s="151"/>
      <c r="BB266" s="151"/>
      <c r="BC266" s="151"/>
      <c r="BD266" s="151"/>
      <c r="BE266" s="151"/>
      <c r="BF266" s="151"/>
      <c r="BG266" s="151"/>
      <c r="BH266" s="151"/>
    </row>
    <row r="267" spans="1:60" outlineLevel="1" x14ac:dyDescent="0.2">
      <c r="A267" s="158"/>
      <c r="B267" s="159"/>
      <c r="C267" s="197" t="s">
        <v>253</v>
      </c>
      <c r="D267" s="186"/>
      <c r="E267" s="187"/>
      <c r="F267" s="161"/>
      <c r="G267" s="161"/>
      <c r="H267" s="161"/>
      <c r="I267" s="161"/>
      <c r="J267" s="161"/>
      <c r="K267" s="161"/>
      <c r="L267" s="161"/>
      <c r="M267" s="161"/>
      <c r="N267" s="161"/>
      <c r="O267" s="161"/>
      <c r="P267" s="161"/>
      <c r="Q267" s="161"/>
      <c r="R267" s="161"/>
      <c r="S267" s="161"/>
      <c r="T267" s="161"/>
      <c r="U267" s="161"/>
      <c r="V267" s="161"/>
      <c r="W267" s="161"/>
      <c r="X267" s="151"/>
      <c r="Y267" s="151"/>
      <c r="Z267" s="151"/>
      <c r="AA267" s="151"/>
      <c r="AB267" s="151"/>
      <c r="AC267" s="151"/>
      <c r="AD267" s="151"/>
      <c r="AE267" s="151"/>
      <c r="AF267" s="151"/>
      <c r="AG267" s="151" t="s">
        <v>203</v>
      </c>
      <c r="AH267" s="151"/>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outlineLevel="1" x14ac:dyDescent="0.2">
      <c r="A268" s="158"/>
      <c r="B268" s="159"/>
      <c r="C268" s="198" t="s">
        <v>450</v>
      </c>
      <c r="D268" s="186"/>
      <c r="E268" s="187">
        <v>27.630000000000003</v>
      </c>
      <c r="F268" s="161"/>
      <c r="G268" s="161"/>
      <c r="H268" s="161"/>
      <c r="I268" s="161"/>
      <c r="J268" s="161"/>
      <c r="K268" s="161"/>
      <c r="L268" s="161"/>
      <c r="M268" s="161"/>
      <c r="N268" s="161"/>
      <c r="O268" s="161"/>
      <c r="P268" s="161"/>
      <c r="Q268" s="161"/>
      <c r="R268" s="161"/>
      <c r="S268" s="161"/>
      <c r="T268" s="161"/>
      <c r="U268" s="161"/>
      <c r="V268" s="161"/>
      <c r="W268" s="161"/>
      <c r="X268" s="151"/>
      <c r="Y268" s="151"/>
      <c r="Z268" s="151"/>
      <c r="AA268" s="151"/>
      <c r="AB268" s="151"/>
      <c r="AC268" s="151"/>
      <c r="AD268" s="151"/>
      <c r="AE268" s="151"/>
      <c r="AF268" s="151"/>
      <c r="AG268" s="151" t="s">
        <v>203</v>
      </c>
      <c r="AH268" s="151">
        <v>2</v>
      </c>
      <c r="AI268" s="151"/>
      <c r="AJ268" s="151"/>
      <c r="AK268" s="151"/>
      <c r="AL268" s="151"/>
      <c r="AM268" s="151"/>
      <c r="AN268" s="151"/>
      <c r="AO268" s="151"/>
      <c r="AP268" s="151"/>
      <c r="AQ268" s="151"/>
      <c r="AR268" s="151"/>
      <c r="AS268" s="151"/>
      <c r="AT268" s="151"/>
      <c r="AU268" s="151"/>
      <c r="AV268" s="151"/>
      <c r="AW268" s="151"/>
      <c r="AX268" s="151"/>
      <c r="AY268" s="151"/>
      <c r="AZ268" s="151"/>
      <c r="BA268" s="151"/>
      <c r="BB268" s="151"/>
      <c r="BC268" s="151"/>
      <c r="BD268" s="151"/>
      <c r="BE268" s="151"/>
      <c r="BF268" s="151"/>
      <c r="BG268" s="151"/>
      <c r="BH268" s="151"/>
    </row>
    <row r="269" spans="1:60" outlineLevel="1" x14ac:dyDescent="0.2">
      <c r="A269" s="158"/>
      <c r="B269" s="159"/>
      <c r="C269" s="198" t="s">
        <v>451</v>
      </c>
      <c r="D269" s="186"/>
      <c r="E269" s="187">
        <v>40.587500000000006</v>
      </c>
      <c r="F269" s="161"/>
      <c r="G269" s="161"/>
      <c r="H269" s="161"/>
      <c r="I269" s="161"/>
      <c r="J269" s="161"/>
      <c r="K269" s="161"/>
      <c r="L269" s="161"/>
      <c r="M269" s="161"/>
      <c r="N269" s="161"/>
      <c r="O269" s="161"/>
      <c r="P269" s="161"/>
      <c r="Q269" s="161"/>
      <c r="R269" s="161"/>
      <c r="S269" s="161"/>
      <c r="T269" s="161"/>
      <c r="U269" s="161"/>
      <c r="V269" s="161"/>
      <c r="W269" s="161"/>
      <c r="X269" s="151"/>
      <c r="Y269" s="151"/>
      <c r="Z269" s="151"/>
      <c r="AA269" s="151"/>
      <c r="AB269" s="151"/>
      <c r="AC269" s="151"/>
      <c r="AD269" s="151"/>
      <c r="AE269" s="151"/>
      <c r="AF269" s="151"/>
      <c r="AG269" s="151" t="s">
        <v>203</v>
      </c>
      <c r="AH269" s="151">
        <v>2</v>
      </c>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outlineLevel="1" x14ac:dyDescent="0.2">
      <c r="A270" s="158"/>
      <c r="B270" s="159"/>
      <c r="C270" s="198" t="s">
        <v>452</v>
      </c>
      <c r="D270" s="186"/>
      <c r="E270" s="187">
        <v>25.481000000000002</v>
      </c>
      <c r="F270" s="161"/>
      <c r="G270" s="161"/>
      <c r="H270" s="161"/>
      <c r="I270" s="161"/>
      <c r="J270" s="161"/>
      <c r="K270" s="161"/>
      <c r="L270" s="161"/>
      <c r="M270" s="161"/>
      <c r="N270" s="161"/>
      <c r="O270" s="161"/>
      <c r="P270" s="161"/>
      <c r="Q270" s="161"/>
      <c r="R270" s="161"/>
      <c r="S270" s="161"/>
      <c r="T270" s="161"/>
      <c r="U270" s="161"/>
      <c r="V270" s="161"/>
      <c r="W270" s="161"/>
      <c r="X270" s="151"/>
      <c r="Y270" s="151"/>
      <c r="Z270" s="151"/>
      <c r="AA270" s="151"/>
      <c r="AB270" s="151"/>
      <c r="AC270" s="151"/>
      <c r="AD270" s="151"/>
      <c r="AE270" s="151"/>
      <c r="AF270" s="151"/>
      <c r="AG270" s="151" t="s">
        <v>203</v>
      </c>
      <c r="AH270" s="151">
        <v>2</v>
      </c>
      <c r="AI270" s="151"/>
      <c r="AJ270" s="151"/>
      <c r="AK270" s="151"/>
      <c r="AL270" s="151"/>
      <c r="AM270" s="151"/>
      <c r="AN270" s="151"/>
      <c r="AO270" s="151"/>
      <c r="AP270" s="151"/>
      <c r="AQ270" s="151"/>
      <c r="AR270" s="151"/>
      <c r="AS270" s="151"/>
      <c r="AT270" s="151"/>
      <c r="AU270" s="151"/>
      <c r="AV270" s="151"/>
      <c r="AW270" s="151"/>
      <c r="AX270" s="151"/>
      <c r="AY270" s="151"/>
      <c r="AZ270" s="151"/>
      <c r="BA270" s="151"/>
      <c r="BB270" s="151"/>
      <c r="BC270" s="151"/>
      <c r="BD270" s="151"/>
      <c r="BE270" s="151"/>
      <c r="BF270" s="151"/>
      <c r="BG270" s="151"/>
      <c r="BH270" s="151"/>
    </row>
    <row r="271" spans="1:60" outlineLevel="1" x14ac:dyDescent="0.2">
      <c r="A271" s="158"/>
      <c r="B271" s="159"/>
      <c r="C271" s="198" t="s">
        <v>453</v>
      </c>
      <c r="D271" s="186"/>
      <c r="E271" s="187">
        <v>7.1550000000000002</v>
      </c>
      <c r="F271" s="161"/>
      <c r="G271" s="161"/>
      <c r="H271" s="161"/>
      <c r="I271" s="161"/>
      <c r="J271" s="161"/>
      <c r="K271" s="161"/>
      <c r="L271" s="161"/>
      <c r="M271" s="161"/>
      <c r="N271" s="161"/>
      <c r="O271" s="161"/>
      <c r="P271" s="161"/>
      <c r="Q271" s="161"/>
      <c r="R271" s="161"/>
      <c r="S271" s="161"/>
      <c r="T271" s="161"/>
      <c r="U271" s="161"/>
      <c r="V271" s="161"/>
      <c r="W271" s="161"/>
      <c r="X271" s="151"/>
      <c r="Y271" s="151"/>
      <c r="Z271" s="151"/>
      <c r="AA271" s="151"/>
      <c r="AB271" s="151"/>
      <c r="AC271" s="151"/>
      <c r="AD271" s="151"/>
      <c r="AE271" s="151"/>
      <c r="AF271" s="151"/>
      <c r="AG271" s="151" t="s">
        <v>203</v>
      </c>
      <c r="AH271" s="151">
        <v>2</v>
      </c>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1" x14ac:dyDescent="0.2">
      <c r="A272" s="158"/>
      <c r="B272" s="159"/>
      <c r="C272" s="197" t="s">
        <v>260</v>
      </c>
      <c r="D272" s="186"/>
      <c r="E272" s="187"/>
      <c r="F272" s="161"/>
      <c r="G272" s="161"/>
      <c r="H272" s="161"/>
      <c r="I272" s="161"/>
      <c r="J272" s="161"/>
      <c r="K272" s="161"/>
      <c r="L272" s="161"/>
      <c r="M272" s="161"/>
      <c r="N272" s="161"/>
      <c r="O272" s="161"/>
      <c r="P272" s="161"/>
      <c r="Q272" s="161"/>
      <c r="R272" s="161"/>
      <c r="S272" s="161"/>
      <c r="T272" s="161"/>
      <c r="U272" s="161"/>
      <c r="V272" s="161"/>
      <c r="W272" s="161"/>
      <c r="X272" s="151"/>
      <c r="Y272" s="151"/>
      <c r="Z272" s="151"/>
      <c r="AA272" s="151"/>
      <c r="AB272" s="151"/>
      <c r="AC272" s="151"/>
      <c r="AD272" s="151"/>
      <c r="AE272" s="151"/>
      <c r="AF272" s="151"/>
      <c r="AG272" s="151" t="s">
        <v>203</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60" outlineLevel="1" x14ac:dyDescent="0.2">
      <c r="A273" s="158"/>
      <c r="B273" s="159"/>
      <c r="C273" s="196" t="s">
        <v>454</v>
      </c>
      <c r="D273" s="184"/>
      <c r="E273" s="185">
        <v>108.92178000000001</v>
      </c>
      <c r="F273" s="161"/>
      <c r="G273" s="161"/>
      <c r="H273" s="161"/>
      <c r="I273" s="161"/>
      <c r="J273" s="161"/>
      <c r="K273" s="161"/>
      <c r="L273" s="161"/>
      <c r="M273" s="161"/>
      <c r="N273" s="161"/>
      <c r="O273" s="161"/>
      <c r="P273" s="161"/>
      <c r="Q273" s="161"/>
      <c r="R273" s="161"/>
      <c r="S273" s="161"/>
      <c r="T273" s="161"/>
      <c r="U273" s="161"/>
      <c r="V273" s="161"/>
      <c r="W273" s="161"/>
      <c r="X273" s="151"/>
      <c r="Y273" s="151"/>
      <c r="Z273" s="151"/>
      <c r="AA273" s="151"/>
      <c r="AB273" s="151"/>
      <c r="AC273" s="151"/>
      <c r="AD273" s="151"/>
      <c r="AE273" s="151"/>
      <c r="AF273" s="151"/>
      <c r="AG273" s="151" t="s">
        <v>203</v>
      </c>
      <c r="AH273" s="151">
        <v>0</v>
      </c>
      <c r="AI273" s="151"/>
      <c r="AJ273" s="151"/>
      <c r="AK273" s="151"/>
      <c r="AL273" s="151"/>
      <c r="AM273" s="151"/>
      <c r="AN273" s="151"/>
      <c r="AO273" s="151"/>
      <c r="AP273" s="151"/>
      <c r="AQ273" s="151"/>
      <c r="AR273" s="151"/>
      <c r="AS273" s="151"/>
      <c r="AT273" s="151"/>
      <c r="AU273" s="151"/>
      <c r="AV273" s="151"/>
      <c r="AW273" s="151"/>
      <c r="AX273" s="151"/>
      <c r="AY273" s="151"/>
      <c r="AZ273" s="151"/>
      <c r="BA273" s="151"/>
      <c r="BB273" s="151"/>
      <c r="BC273" s="151"/>
      <c r="BD273" s="151"/>
      <c r="BE273" s="151"/>
      <c r="BF273" s="151"/>
      <c r="BG273" s="151"/>
      <c r="BH273" s="151"/>
    </row>
    <row r="274" spans="1:60" outlineLevel="1" x14ac:dyDescent="0.2">
      <c r="A274" s="170">
        <v>50</v>
      </c>
      <c r="B274" s="171" t="s">
        <v>455</v>
      </c>
      <c r="C274" s="180" t="s">
        <v>456</v>
      </c>
      <c r="D274" s="172" t="s">
        <v>413</v>
      </c>
      <c r="E274" s="173">
        <v>1.9568800000000002</v>
      </c>
      <c r="F274" s="174"/>
      <c r="G274" s="175">
        <f>ROUND(E274*F274,2)</f>
        <v>0</v>
      </c>
      <c r="H274" s="174"/>
      <c r="I274" s="175">
        <f>ROUND(E274*H274,2)</f>
        <v>0</v>
      </c>
      <c r="J274" s="174"/>
      <c r="K274" s="175">
        <f>ROUND(E274*J274,2)</f>
        <v>0</v>
      </c>
      <c r="L274" s="175">
        <v>21</v>
      </c>
      <c r="M274" s="175">
        <f>G274*(1+L274/100)</f>
        <v>0</v>
      </c>
      <c r="N274" s="175">
        <v>0</v>
      </c>
      <c r="O274" s="175">
        <f>ROUND(E274*N274,2)</f>
        <v>0</v>
      </c>
      <c r="P274" s="175">
        <v>0</v>
      </c>
      <c r="Q274" s="175">
        <f>ROUND(E274*P274,2)</f>
        <v>0</v>
      </c>
      <c r="R274" s="175" t="s">
        <v>440</v>
      </c>
      <c r="S274" s="175" t="s">
        <v>174</v>
      </c>
      <c r="T274" s="176" t="s">
        <v>174</v>
      </c>
      <c r="U274" s="161">
        <v>1.1560000000000001</v>
      </c>
      <c r="V274" s="161">
        <f>ROUND(E274*U274,2)</f>
        <v>2.2599999999999998</v>
      </c>
      <c r="W274" s="161"/>
      <c r="X274" s="151"/>
      <c r="Y274" s="151"/>
      <c r="Z274" s="151"/>
      <c r="AA274" s="151"/>
      <c r="AB274" s="151"/>
      <c r="AC274" s="151"/>
      <c r="AD274" s="151"/>
      <c r="AE274" s="151"/>
      <c r="AF274" s="151"/>
      <c r="AG274" s="151" t="s">
        <v>414</v>
      </c>
      <c r="AH274" s="151"/>
      <c r="AI274" s="151"/>
      <c r="AJ274" s="151"/>
      <c r="AK274" s="151"/>
      <c r="AL274" s="151"/>
      <c r="AM274" s="151"/>
      <c r="AN274" s="151"/>
      <c r="AO274" s="151"/>
      <c r="AP274" s="151"/>
      <c r="AQ274" s="151"/>
      <c r="AR274" s="151"/>
      <c r="AS274" s="151"/>
      <c r="AT274" s="151"/>
      <c r="AU274" s="151"/>
      <c r="AV274" s="151"/>
      <c r="AW274" s="151"/>
      <c r="AX274" s="151"/>
      <c r="AY274" s="151"/>
      <c r="AZ274" s="151"/>
      <c r="BA274" s="151"/>
      <c r="BB274" s="151"/>
      <c r="BC274" s="151"/>
      <c r="BD274" s="151"/>
      <c r="BE274" s="151"/>
      <c r="BF274" s="151"/>
      <c r="BG274" s="151"/>
      <c r="BH274" s="151"/>
    </row>
    <row r="275" spans="1:60" outlineLevel="1" x14ac:dyDescent="0.2">
      <c r="A275" s="158"/>
      <c r="B275" s="159"/>
      <c r="C275" s="261" t="s">
        <v>457</v>
      </c>
      <c r="D275" s="262"/>
      <c r="E275" s="262"/>
      <c r="F275" s="262"/>
      <c r="G275" s="262"/>
      <c r="H275" s="161"/>
      <c r="I275" s="161"/>
      <c r="J275" s="161"/>
      <c r="K275" s="161"/>
      <c r="L275" s="161"/>
      <c r="M275" s="161"/>
      <c r="N275" s="161"/>
      <c r="O275" s="161"/>
      <c r="P275" s="161"/>
      <c r="Q275" s="161"/>
      <c r="R275" s="161"/>
      <c r="S275" s="161"/>
      <c r="T275" s="161"/>
      <c r="U275" s="161"/>
      <c r="V275" s="161"/>
      <c r="W275" s="161"/>
      <c r="X275" s="151"/>
      <c r="Y275" s="151"/>
      <c r="Z275" s="151"/>
      <c r="AA275" s="151"/>
      <c r="AB275" s="151"/>
      <c r="AC275" s="151"/>
      <c r="AD275" s="151"/>
      <c r="AE275" s="151"/>
      <c r="AF275" s="151"/>
      <c r="AG275" s="151" t="s">
        <v>201</v>
      </c>
      <c r="AH275" s="151"/>
      <c r="AI275" s="151"/>
      <c r="AJ275" s="151"/>
      <c r="AK275" s="151"/>
      <c r="AL275" s="151"/>
      <c r="AM275" s="151"/>
      <c r="AN275" s="151"/>
      <c r="AO275" s="151"/>
      <c r="AP275" s="151"/>
      <c r="AQ275" s="151"/>
      <c r="AR275" s="151"/>
      <c r="AS275" s="151"/>
      <c r="AT275" s="151"/>
      <c r="AU275" s="151"/>
      <c r="AV275" s="151"/>
      <c r="AW275" s="151"/>
      <c r="AX275" s="151"/>
      <c r="AY275" s="151"/>
      <c r="AZ275" s="151"/>
      <c r="BA275" s="151"/>
      <c r="BB275" s="151"/>
      <c r="BC275" s="151"/>
      <c r="BD275" s="151"/>
      <c r="BE275" s="151"/>
      <c r="BF275" s="151"/>
      <c r="BG275" s="151"/>
      <c r="BH275" s="151"/>
    </row>
    <row r="276" spans="1:60" x14ac:dyDescent="0.2">
      <c r="A276" s="164" t="s">
        <v>169</v>
      </c>
      <c r="B276" s="165" t="s">
        <v>130</v>
      </c>
      <c r="C276" s="179" t="s">
        <v>131</v>
      </c>
      <c r="D276" s="166"/>
      <c r="E276" s="167"/>
      <c r="F276" s="168"/>
      <c r="G276" s="168">
        <f>SUMIF(AG277:AG300,"&lt;&gt;NOR",G277:G300)</f>
        <v>0</v>
      </c>
      <c r="H276" s="168"/>
      <c r="I276" s="168">
        <f>SUM(I277:I300)</f>
        <v>0</v>
      </c>
      <c r="J276" s="168"/>
      <c r="K276" s="168">
        <f>SUM(K277:K300)</f>
        <v>0</v>
      </c>
      <c r="L276" s="168"/>
      <c r="M276" s="168">
        <f>SUM(M277:M300)</f>
        <v>0</v>
      </c>
      <c r="N276" s="168"/>
      <c r="O276" s="168">
        <f>SUM(O277:O300)</f>
        <v>0.08</v>
      </c>
      <c r="P276" s="168"/>
      <c r="Q276" s="168">
        <f>SUM(Q277:Q300)</f>
        <v>0.06</v>
      </c>
      <c r="R276" s="168"/>
      <c r="S276" s="168"/>
      <c r="T276" s="169"/>
      <c r="U276" s="163"/>
      <c r="V276" s="163">
        <f>SUM(V277:V300)</f>
        <v>26.17</v>
      </c>
      <c r="W276" s="163"/>
      <c r="AG276" t="s">
        <v>170</v>
      </c>
    </row>
    <row r="277" spans="1:60" ht="45" outlineLevel="1" x14ac:dyDescent="0.2">
      <c r="A277" s="170">
        <v>51</v>
      </c>
      <c r="B277" s="171" t="s">
        <v>458</v>
      </c>
      <c r="C277" s="180" t="s">
        <v>459</v>
      </c>
      <c r="D277" s="172" t="s">
        <v>216</v>
      </c>
      <c r="E277" s="173">
        <v>14.8</v>
      </c>
      <c r="F277" s="174"/>
      <c r="G277" s="175">
        <f>ROUND(E277*F277,2)</f>
        <v>0</v>
      </c>
      <c r="H277" s="174"/>
      <c r="I277" s="175">
        <f>ROUND(E277*H277,2)</f>
        <v>0</v>
      </c>
      <c r="J277" s="174"/>
      <c r="K277" s="175">
        <f>ROUND(E277*J277,2)</f>
        <v>0</v>
      </c>
      <c r="L277" s="175">
        <v>21</v>
      </c>
      <c r="M277" s="175">
        <f>G277*(1+L277/100)</f>
        <v>0</v>
      </c>
      <c r="N277" s="175">
        <v>3.4600000000000004E-3</v>
      </c>
      <c r="O277" s="175">
        <f>ROUND(E277*N277,2)</f>
        <v>0.05</v>
      </c>
      <c r="P277" s="175">
        <v>0</v>
      </c>
      <c r="Q277" s="175">
        <f>ROUND(E277*P277,2)</f>
        <v>0</v>
      </c>
      <c r="R277" s="175" t="s">
        <v>460</v>
      </c>
      <c r="S277" s="175" t="s">
        <v>174</v>
      </c>
      <c r="T277" s="176" t="s">
        <v>174</v>
      </c>
      <c r="U277" s="161">
        <v>0.67990000000000006</v>
      </c>
      <c r="V277" s="161">
        <f>ROUND(E277*U277,2)</f>
        <v>10.06</v>
      </c>
      <c r="W277" s="161"/>
      <c r="X277" s="151"/>
      <c r="Y277" s="151"/>
      <c r="Z277" s="151"/>
      <c r="AA277" s="151"/>
      <c r="AB277" s="151"/>
      <c r="AC277" s="151"/>
      <c r="AD277" s="151"/>
      <c r="AE277" s="151"/>
      <c r="AF277" s="151"/>
      <c r="AG277" s="151" t="s">
        <v>199</v>
      </c>
      <c r="AH277" s="151"/>
      <c r="AI277" s="151"/>
      <c r="AJ277" s="151"/>
      <c r="AK277" s="151"/>
      <c r="AL277" s="151"/>
      <c r="AM277" s="151"/>
      <c r="AN277" s="151"/>
      <c r="AO277" s="151"/>
      <c r="AP277" s="151"/>
      <c r="AQ277" s="151"/>
      <c r="AR277" s="151"/>
      <c r="AS277" s="151"/>
      <c r="AT277" s="151"/>
      <c r="AU277" s="151"/>
      <c r="AV277" s="151"/>
      <c r="AW277" s="151"/>
      <c r="AX277" s="151"/>
      <c r="AY277" s="151"/>
      <c r="AZ277" s="151"/>
      <c r="BA277" s="151"/>
      <c r="BB277" s="151"/>
      <c r="BC277" s="151"/>
      <c r="BD277" s="151"/>
      <c r="BE277" s="151"/>
      <c r="BF277" s="151"/>
      <c r="BG277" s="151"/>
      <c r="BH277" s="151"/>
    </row>
    <row r="278" spans="1:60" outlineLevel="1" x14ac:dyDescent="0.2">
      <c r="A278" s="158"/>
      <c r="B278" s="159"/>
      <c r="C278" s="196" t="s">
        <v>461</v>
      </c>
      <c r="D278" s="184"/>
      <c r="E278" s="185">
        <v>14.8</v>
      </c>
      <c r="F278" s="161"/>
      <c r="G278" s="161"/>
      <c r="H278" s="161"/>
      <c r="I278" s="161"/>
      <c r="J278" s="161"/>
      <c r="K278" s="161"/>
      <c r="L278" s="161"/>
      <c r="M278" s="161"/>
      <c r="N278" s="161"/>
      <c r="O278" s="161"/>
      <c r="P278" s="161"/>
      <c r="Q278" s="161"/>
      <c r="R278" s="161"/>
      <c r="S278" s="161"/>
      <c r="T278" s="161"/>
      <c r="U278" s="161"/>
      <c r="V278" s="161"/>
      <c r="W278" s="161"/>
      <c r="X278" s="151"/>
      <c r="Y278" s="151"/>
      <c r="Z278" s="151"/>
      <c r="AA278" s="151"/>
      <c r="AB278" s="151"/>
      <c r="AC278" s="151"/>
      <c r="AD278" s="151"/>
      <c r="AE278" s="151"/>
      <c r="AF278" s="151"/>
      <c r="AG278" s="151" t="s">
        <v>203</v>
      </c>
      <c r="AH278" s="151">
        <v>0</v>
      </c>
      <c r="AI278" s="151"/>
      <c r="AJ278" s="151"/>
      <c r="AK278" s="151"/>
      <c r="AL278" s="151"/>
      <c r="AM278" s="151"/>
      <c r="AN278" s="151"/>
      <c r="AO278" s="151"/>
      <c r="AP278" s="151"/>
      <c r="AQ278" s="151"/>
      <c r="AR278" s="151"/>
      <c r="AS278" s="151"/>
      <c r="AT278" s="151"/>
      <c r="AU278" s="151"/>
      <c r="AV278" s="151"/>
      <c r="AW278" s="151"/>
      <c r="AX278" s="151"/>
      <c r="AY278" s="151"/>
      <c r="AZ278" s="151"/>
      <c r="BA278" s="151"/>
      <c r="BB278" s="151"/>
      <c r="BC278" s="151"/>
      <c r="BD278" s="151"/>
      <c r="BE278" s="151"/>
      <c r="BF278" s="151"/>
      <c r="BG278" s="151"/>
      <c r="BH278" s="151"/>
    </row>
    <row r="279" spans="1:60" ht="22.5" outlineLevel="1" x14ac:dyDescent="0.2">
      <c r="A279" s="170">
        <v>52</v>
      </c>
      <c r="B279" s="171" t="s">
        <v>462</v>
      </c>
      <c r="C279" s="180" t="s">
        <v>463</v>
      </c>
      <c r="D279" s="172" t="s">
        <v>216</v>
      </c>
      <c r="E279" s="173">
        <v>13</v>
      </c>
      <c r="F279" s="174"/>
      <c r="G279" s="175">
        <f>ROUND(E279*F279,2)</f>
        <v>0</v>
      </c>
      <c r="H279" s="174"/>
      <c r="I279" s="175">
        <f>ROUND(E279*H279,2)</f>
        <v>0</v>
      </c>
      <c r="J279" s="174"/>
      <c r="K279" s="175">
        <f>ROUND(E279*J279,2)</f>
        <v>0</v>
      </c>
      <c r="L279" s="175">
        <v>21</v>
      </c>
      <c r="M279" s="175">
        <f>G279*(1+L279/100)</f>
        <v>0</v>
      </c>
      <c r="N279" s="175">
        <v>2.4300000000000003E-3</v>
      </c>
      <c r="O279" s="175">
        <f>ROUND(E279*N279,2)</f>
        <v>0.03</v>
      </c>
      <c r="P279" s="175">
        <v>0</v>
      </c>
      <c r="Q279" s="175">
        <f>ROUND(E279*P279,2)</f>
        <v>0</v>
      </c>
      <c r="R279" s="175" t="s">
        <v>460</v>
      </c>
      <c r="S279" s="175" t="s">
        <v>174</v>
      </c>
      <c r="T279" s="176" t="s">
        <v>174</v>
      </c>
      <c r="U279" s="161">
        <v>1.03861</v>
      </c>
      <c r="V279" s="161">
        <f>ROUND(E279*U279,2)</f>
        <v>13.5</v>
      </c>
      <c r="W279" s="161"/>
      <c r="X279" s="151"/>
      <c r="Y279" s="151"/>
      <c r="Z279" s="151"/>
      <c r="AA279" s="151"/>
      <c r="AB279" s="151"/>
      <c r="AC279" s="151"/>
      <c r="AD279" s="151"/>
      <c r="AE279" s="151"/>
      <c r="AF279" s="151"/>
      <c r="AG279" s="151" t="s">
        <v>199</v>
      </c>
      <c r="AH279" s="151"/>
      <c r="AI279" s="151"/>
      <c r="AJ279" s="151"/>
      <c r="AK279" s="151"/>
      <c r="AL279" s="151"/>
      <c r="AM279" s="151"/>
      <c r="AN279" s="151"/>
      <c r="AO279" s="151"/>
      <c r="AP279" s="151"/>
      <c r="AQ279" s="151"/>
      <c r="AR279" s="151"/>
      <c r="AS279" s="151"/>
      <c r="AT279" s="151"/>
      <c r="AU279" s="151"/>
      <c r="AV279" s="151"/>
      <c r="AW279" s="151"/>
      <c r="AX279" s="151"/>
      <c r="AY279" s="151"/>
      <c r="AZ279" s="151"/>
      <c r="BA279" s="151"/>
      <c r="BB279" s="151"/>
      <c r="BC279" s="151"/>
      <c r="BD279" s="151"/>
      <c r="BE279" s="151"/>
      <c r="BF279" s="151"/>
      <c r="BG279" s="151"/>
      <c r="BH279" s="151"/>
    </row>
    <row r="280" spans="1:60" outlineLevel="1" x14ac:dyDescent="0.2">
      <c r="A280" s="158"/>
      <c r="B280" s="159"/>
      <c r="C280" s="261" t="s">
        <v>464</v>
      </c>
      <c r="D280" s="262"/>
      <c r="E280" s="262"/>
      <c r="F280" s="262"/>
      <c r="G280" s="262"/>
      <c r="H280" s="161"/>
      <c r="I280" s="161"/>
      <c r="J280" s="161"/>
      <c r="K280" s="161"/>
      <c r="L280" s="161"/>
      <c r="M280" s="161"/>
      <c r="N280" s="161"/>
      <c r="O280" s="161"/>
      <c r="P280" s="161"/>
      <c r="Q280" s="161"/>
      <c r="R280" s="161"/>
      <c r="S280" s="161"/>
      <c r="T280" s="161"/>
      <c r="U280" s="161"/>
      <c r="V280" s="161"/>
      <c r="W280" s="161"/>
      <c r="X280" s="151"/>
      <c r="Y280" s="151"/>
      <c r="Z280" s="151"/>
      <c r="AA280" s="151"/>
      <c r="AB280" s="151"/>
      <c r="AC280" s="151"/>
      <c r="AD280" s="151"/>
      <c r="AE280" s="151"/>
      <c r="AF280" s="151"/>
      <c r="AG280" s="151" t="s">
        <v>201</v>
      </c>
      <c r="AH280" s="151"/>
      <c r="AI280" s="151"/>
      <c r="AJ280" s="151"/>
      <c r="AK280" s="151"/>
      <c r="AL280" s="151"/>
      <c r="AM280" s="151"/>
      <c r="AN280" s="151"/>
      <c r="AO280" s="151"/>
      <c r="AP280" s="151"/>
      <c r="AQ280" s="151"/>
      <c r="AR280" s="151"/>
      <c r="AS280" s="151"/>
      <c r="AT280" s="151"/>
      <c r="AU280" s="151"/>
      <c r="AV280" s="151"/>
      <c r="AW280" s="151"/>
      <c r="AX280" s="151"/>
      <c r="AY280" s="151"/>
      <c r="AZ280" s="151"/>
      <c r="BA280" s="151"/>
      <c r="BB280" s="151"/>
      <c r="BC280" s="151"/>
      <c r="BD280" s="151"/>
      <c r="BE280" s="151"/>
      <c r="BF280" s="151"/>
      <c r="BG280" s="151"/>
      <c r="BH280" s="151"/>
    </row>
    <row r="281" spans="1:60" outlineLevel="1" x14ac:dyDescent="0.2">
      <c r="A281" s="158"/>
      <c r="B281" s="159"/>
      <c r="C281" s="263" t="s">
        <v>465</v>
      </c>
      <c r="D281" s="264"/>
      <c r="E281" s="264"/>
      <c r="F281" s="264"/>
      <c r="G281" s="264"/>
      <c r="H281" s="161"/>
      <c r="I281" s="161"/>
      <c r="J281" s="161"/>
      <c r="K281" s="161"/>
      <c r="L281" s="161"/>
      <c r="M281" s="161"/>
      <c r="N281" s="161"/>
      <c r="O281" s="161"/>
      <c r="P281" s="161"/>
      <c r="Q281" s="161"/>
      <c r="R281" s="161"/>
      <c r="S281" s="161"/>
      <c r="T281" s="161"/>
      <c r="U281" s="161"/>
      <c r="V281" s="161"/>
      <c r="W281" s="161"/>
      <c r="X281" s="151"/>
      <c r="Y281" s="151"/>
      <c r="Z281" s="151"/>
      <c r="AA281" s="151"/>
      <c r="AB281" s="151"/>
      <c r="AC281" s="151"/>
      <c r="AD281" s="151"/>
      <c r="AE281" s="151"/>
      <c r="AF281" s="151"/>
      <c r="AG281" s="151" t="s">
        <v>178</v>
      </c>
      <c r="AH281" s="151"/>
      <c r="AI281" s="151"/>
      <c r="AJ281" s="151"/>
      <c r="AK281" s="151"/>
      <c r="AL281" s="151"/>
      <c r="AM281" s="151"/>
      <c r="AN281" s="151"/>
      <c r="AO281" s="151"/>
      <c r="AP281" s="151"/>
      <c r="AQ281" s="151"/>
      <c r="AR281" s="151"/>
      <c r="AS281" s="151"/>
      <c r="AT281" s="151"/>
      <c r="AU281" s="151"/>
      <c r="AV281" s="151"/>
      <c r="AW281" s="151"/>
      <c r="AX281" s="151"/>
      <c r="AY281" s="151"/>
      <c r="AZ281" s="151"/>
      <c r="BA281" s="151"/>
      <c r="BB281" s="151"/>
      <c r="BC281" s="151"/>
      <c r="BD281" s="151"/>
      <c r="BE281" s="151"/>
      <c r="BF281" s="151"/>
      <c r="BG281" s="151"/>
      <c r="BH281" s="151"/>
    </row>
    <row r="282" spans="1:60" outlineLevel="1" x14ac:dyDescent="0.2">
      <c r="A282" s="158"/>
      <c r="B282" s="159"/>
      <c r="C282" s="196" t="s">
        <v>466</v>
      </c>
      <c r="D282" s="184"/>
      <c r="E282" s="185">
        <v>3.9000000000000004</v>
      </c>
      <c r="F282" s="161"/>
      <c r="G282" s="161"/>
      <c r="H282" s="161"/>
      <c r="I282" s="161"/>
      <c r="J282" s="161"/>
      <c r="K282" s="161"/>
      <c r="L282" s="161"/>
      <c r="M282" s="161"/>
      <c r="N282" s="161"/>
      <c r="O282" s="161"/>
      <c r="P282" s="161"/>
      <c r="Q282" s="161"/>
      <c r="R282" s="161"/>
      <c r="S282" s="161"/>
      <c r="T282" s="161"/>
      <c r="U282" s="161"/>
      <c r="V282" s="161"/>
      <c r="W282" s="161"/>
      <c r="X282" s="151"/>
      <c r="Y282" s="151"/>
      <c r="Z282" s="151"/>
      <c r="AA282" s="151"/>
      <c r="AB282" s="151"/>
      <c r="AC282" s="151"/>
      <c r="AD282" s="151"/>
      <c r="AE282" s="151"/>
      <c r="AF282" s="151"/>
      <c r="AG282" s="151" t="s">
        <v>203</v>
      </c>
      <c r="AH282" s="151">
        <v>0</v>
      </c>
      <c r="AI282" s="151"/>
      <c r="AJ282" s="151"/>
      <c r="AK282" s="151"/>
      <c r="AL282" s="151"/>
      <c r="AM282" s="151"/>
      <c r="AN282" s="151"/>
      <c r="AO282" s="151"/>
      <c r="AP282" s="151"/>
      <c r="AQ282" s="151"/>
      <c r="AR282" s="151"/>
      <c r="AS282" s="151"/>
      <c r="AT282" s="151"/>
      <c r="AU282" s="151"/>
      <c r="AV282" s="151"/>
      <c r="AW282" s="151"/>
      <c r="AX282" s="151"/>
      <c r="AY282" s="151"/>
      <c r="AZ282" s="151"/>
      <c r="BA282" s="151"/>
      <c r="BB282" s="151"/>
      <c r="BC282" s="151"/>
      <c r="BD282" s="151"/>
      <c r="BE282" s="151"/>
      <c r="BF282" s="151"/>
      <c r="BG282" s="151"/>
      <c r="BH282" s="151"/>
    </row>
    <row r="283" spans="1:60" outlineLevel="1" x14ac:dyDescent="0.2">
      <c r="A283" s="158"/>
      <c r="B283" s="159"/>
      <c r="C283" s="196" t="s">
        <v>467</v>
      </c>
      <c r="D283" s="184"/>
      <c r="E283" s="185">
        <v>1.55</v>
      </c>
      <c r="F283" s="161"/>
      <c r="G283" s="161"/>
      <c r="H283" s="161"/>
      <c r="I283" s="161"/>
      <c r="J283" s="161"/>
      <c r="K283" s="161"/>
      <c r="L283" s="161"/>
      <c r="M283" s="161"/>
      <c r="N283" s="161"/>
      <c r="O283" s="161"/>
      <c r="P283" s="161"/>
      <c r="Q283" s="161"/>
      <c r="R283" s="161"/>
      <c r="S283" s="161"/>
      <c r="T283" s="161"/>
      <c r="U283" s="161"/>
      <c r="V283" s="161"/>
      <c r="W283" s="161"/>
      <c r="X283" s="151"/>
      <c r="Y283" s="151"/>
      <c r="Z283" s="151"/>
      <c r="AA283" s="151"/>
      <c r="AB283" s="151"/>
      <c r="AC283" s="151"/>
      <c r="AD283" s="151"/>
      <c r="AE283" s="151"/>
      <c r="AF283" s="151"/>
      <c r="AG283" s="151" t="s">
        <v>203</v>
      </c>
      <c r="AH283" s="151">
        <v>0</v>
      </c>
      <c r="AI283" s="151"/>
      <c r="AJ283" s="151"/>
      <c r="AK283" s="151"/>
      <c r="AL283" s="151"/>
      <c r="AM283" s="151"/>
      <c r="AN283" s="151"/>
      <c r="AO283" s="151"/>
      <c r="AP283" s="151"/>
      <c r="AQ283" s="151"/>
      <c r="AR283" s="151"/>
      <c r="AS283" s="151"/>
      <c r="AT283" s="151"/>
      <c r="AU283" s="151"/>
      <c r="AV283" s="151"/>
      <c r="AW283" s="151"/>
      <c r="AX283" s="151"/>
      <c r="AY283" s="151"/>
      <c r="AZ283" s="151"/>
      <c r="BA283" s="151"/>
      <c r="BB283" s="151"/>
      <c r="BC283" s="151"/>
      <c r="BD283" s="151"/>
      <c r="BE283" s="151"/>
      <c r="BF283" s="151"/>
      <c r="BG283" s="151"/>
      <c r="BH283" s="151"/>
    </row>
    <row r="284" spans="1:60" outlineLevel="1" x14ac:dyDescent="0.2">
      <c r="A284" s="158"/>
      <c r="B284" s="159"/>
      <c r="C284" s="196" t="s">
        <v>468</v>
      </c>
      <c r="D284" s="184"/>
      <c r="E284" s="185">
        <v>1.35</v>
      </c>
      <c r="F284" s="161"/>
      <c r="G284" s="161"/>
      <c r="H284" s="161"/>
      <c r="I284" s="161"/>
      <c r="J284" s="161"/>
      <c r="K284" s="161"/>
      <c r="L284" s="161"/>
      <c r="M284" s="161"/>
      <c r="N284" s="161"/>
      <c r="O284" s="161"/>
      <c r="P284" s="161"/>
      <c r="Q284" s="161"/>
      <c r="R284" s="161"/>
      <c r="S284" s="161"/>
      <c r="T284" s="161"/>
      <c r="U284" s="161"/>
      <c r="V284" s="161"/>
      <c r="W284" s="161"/>
      <c r="X284" s="151"/>
      <c r="Y284" s="151"/>
      <c r="Z284" s="151"/>
      <c r="AA284" s="151"/>
      <c r="AB284" s="151"/>
      <c r="AC284" s="151"/>
      <c r="AD284" s="151"/>
      <c r="AE284" s="151"/>
      <c r="AF284" s="151"/>
      <c r="AG284" s="151" t="s">
        <v>203</v>
      </c>
      <c r="AH284" s="151">
        <v>0</v>
      </c>
      <c r="AI284" s="151"/>
      <c r="AJ284" s="151"/>
      <c r="AK284" s="151"/>
      <c r="AL284" s="151"/>
      <c r="AM284" s="151"/>
      <c r="AN284" s="151"/>
      <c r="AO284" s="151"/>
      <c r="AP284" s="151"/>
      <c r="AQ284" s="151"/>
      <c r="AR284" s="151"/>
      <c r="AS284" s="151"/>
      <c r="AT284" s="151"/>
      <c r="AU284" s="151"/>
      <c r="AV284" s="151"/>
      <c r="AW284" s="151"/>
      <c r="AX284" s="151"/>
      <c r="AY284" s="151"/>
      <c r="AZ284" s="151"/>
      <c r="BA284" s="151"/>
      <c r="BB284" s="151"/>
      <c r="BC284" s="151"/>
      <c r="BD284" s="151"/>
      <c r="BE284" s="151"/>
      <c r="BF284" s="151"/>
      <c r="BG284" s="151"/>
      <c r="BH284" s="151"/>
    </row>
    <row r="285" spans="1:60" outlineLevel="1" x14ac:dyDescent="0.2">
      <c r="A285" s="158"/>
      <c r="B285" s="159"/>
      <c r="C285" s="196" t="s">
        <v>469</v>
      </c>
      <c r="D285" s="184"/>
      <c r="E285" s="185">
        <v>1.25</v>
      </c>
      <c r="F285" s="161"/>
      <c r="G285" s="161"/>
      <c r="H285" s="161"/>
      <c r="I285" s="161"/>
      <c r="J285" s="161"/>
      <c r="K285" s="161"/>
      <c r="L285" s="161"/>
      <c r="M285" s="161"/>
      <c r="N285" s="161"/>
      <c r="O285" s="161"/>
      <c r="P285" s="161"/>
      <c r="Q285" s="161"/>
      <c r="R285" s="161"/>
      <c r="S285" s="161"/>
      <c r="T285" s="161"/>
      <c r="U285" s="161"/>
      <c r="V285" s="161"/>
      <c r="W285" s="161"/>
      <c r="X285" s="151"/>
      <c r="Y285" s="151"/>
      <c r="Z285" s="151"/>
      <c r="AA285" s="151"/>
      <c r="AB285" s="151"/>
      <c r="AC285" s="151"/>
      <c r="AD285" s="151"/>
      <c r="AE285" s="151"/>
      <c r="AF285" s="151"/>
      <c r="AG285" s="151" t="s">
        <v>203</v>
      </c>
      <c r="AH285" s="151">
        <v>0</v>
      </c>
      <c r="AI285" s="151"/>
      <c r="AJ285" s="151"/>
      <c r="AK285" s="151"/>
      <c r="AL285" s="151"/>
      <c r="AM285" s="151"/>
      <c r="AN285" s="151"/>
      <c r="AO285" s="151"/>
      <c r="AP285" s="151"/>
      <c r="AQ285" s="151"/>
      <c r="AR285" s="151"/>
      <c r="AS285" s="151"/>
      <c r="AT285" s="151"/>
      <c r="AU285" s="151"/>
      <c r="AV285" s="151"/>
      <c r="AW285" s="151"/>
      <c r="AX285" s="151"/>
      <c r="AY285" s="151"/>
      <c r="AZ285" s="151"/>
      <c r="BA285" s="151"/>
      <c r="BB285" s="151"/>
      <c r="BC285" s="151"/>
      <c r="BD285" s="151"/>
      <c r="BE285" s="151"/>
      <c r="BF285" s="151"/>
      <c r="BG285" s="151"/>
      <c r="BH285" s="151"/>
    </row>
    <row r="286" spans="1:60" outlineLevel="1" x14ac:dyDescent="0.2">
      <c r="A286" s="158"/>
      <c r="B286" s="159"/>
      <c r="C286" s="196" t="s">
        <v>470</v>
      </c>
      <c r="D286" s="184"/>
      <c r="E286" s="185">
        <v>1.85</v>
      </c>
      <c r="F286" s="161"/>
      <c r="G286" s="161"/>
      <c r="H286" s="161"/>
      <c r="I286" s="161"/>
      <c r="J286" s="161"/>
      <c r="K286" s="161"/>
      <c r="L286" s="161"/>
      <c r="M286" s="161"/>
      <c r="N286" s="161"/>
      <c r="O286" s="161"/>
      <c r="P286" s="161"/>
      <c r="Q286" s="161"/>
      <c r="R286" s="161"/>
      <c r="S286" s="161"/>
      <c r="T286" s="161"/>
      <c r="U286" s="161"/>
      <c r="V286" s="161"/>
      <c r="W286" s="161"/>
      <c r="X286" s="151"/>
      <c r="Y286" s="151"/>
      <c r="Z286" s="151"/>
      <c r="AA286" s="151"/>
      <c r="AB286" s="151"/>
      <c r="AC286" s="151"/>
      <c r="AD286" s="151"/>
      <c r="AE286" s="151"/>
      <c r="AF286" s="151"/>
      <c r="AG286" s="151" t="s">
        <v>203</v>
      </c>
      <c r="AH286" s="151">
        <v>0</v>
      </c>
      <c r="AI286" s="151"/>
      <c r="AJ286" s="151"/>
      <c r="AK286" s="151"/>
      <c r="AL286" s="151"/>
      <c r="AM286" s="151"/>
      <c r="AN286" s="151"/>
      <c r="AO286" s="151"/>
      <c r="AP286" s="151"/>
      <c r="AQ286" s="151"/>
      <c r="AR286" s="151"/>
      <c r="AS286" s="151"/>
      <c r="AT286" s="151"/>
      <c r="AU286" s="151"/>
      <c r="AV286" s="151"/>
      <c r="AW286" s="151"/>
      <c r="AX286" s="151"/>
      <c r="AY286" s="151"/>
      <c r="AZ286" s="151"/>
      <c r="BA286" s="151"/>
      <c r="BB286" s="151"/>
      <c r="BC286" s="151"/>
      <c r="BD286" s="151"/>
      <c r="BE286" s="151"/>
      <c r="BF286" s="151"/>
      <c r="BG286" s="151"/>
      <c r="BH286" s="151"/>
    </row>
    <row r="287" spans="1:60" outlineLevel="1" x14ac:dyDescent="0.2">
      <c r="A287" s="158"/>
      <c r="B287" s="159"/>
      <c r="C287" s="196" t="s">
        <v>471</v>
      </c>
      <c r="D287" s="184"/>
      <c r="E287" s="185">
        <v>3.1</v>
      </c>
      <c r="F287" s="161"/>
      <c r="G287" s="161"/>
      <c r="H287" s="161"/>
      <c r="I287" s="161"/>
      <c r="J287" s="161"/>
      <c r="K287" s="161"/>
      <c r="L287" s="161"/>
      <c r="M287" s="161"/>
      <c r="N287" s="161"/>
      <c r="O287" s="161"/>
      <c r="P287" s="161"/>
      <c r="Q287" s="161"/>
      <c r="R287" s="161"/>
      <c r="S287" s="161"/>
      <c r="T287" s="161"/>
      <c r="U287" s="161"/>
      <c r="V287" s="161"/>
      <c r="W287" s="161"/>
      <c r="X287" s="151"/>
      <c r="Y287" s="151"/>
      <c r="Z287" s="151"/>
      <c r="AA287" s="151"/>
      <c r="AB287" s="151"/>
      <c r="AC287" s="151"/>
      <c r="AD287" s="151"/>
      <c r="AE287" s="151"/>
      <c r="AF287" s="151"/>
      <c r="AG287" s="151" t="s">
        <v>203</v>
      </c>
      <c r="AH287" s="151">
        <v>0</v>
      </c>
      <c r="AI287" s="151"/>
      <c r="AJ287" s="151"/>
      <c r="AK287" s="151"/>
      <c r="AL287" s="151"/>
      <c r="AM287" s="151"/>
      <c r="AN287" s="151"/>
      <c r="AO287" s="151"/>
      <c r="AP287" s="151"/>
      <c r="AQ287" s="151"/>
      <c r="AR287" s="151"/>
      <c r="AS287" s="151"/>
      <c r="AT287" s="151"/>
      <c r="AU287" s="151"/>
      <c r="AV287" s="151"/>
      <c r="AW287" s="151"/>
      <c r="AX287" s="151"/>
      <c r="AY287" s="151"/>
      <c r="AZ287" s="151"/>
      <c r="BA287" s="151"/>
      <c r="BB287" s="151"/>
      <c r="BC287" s="151"/>
      <c r="BD287" s="151"/>
      <c r="BE287" s="151"/>
      <c r="BF287" s="151"/>
      <c r="BG287" s="151"/>
      <c r="BH287" s="151"/>
    </row>
    <row r="288" spans="1:60" outlineLevel="1" x14ac:dyDescent="0.2">
      <c r="A288" s="170">
        <v>53</v>
      </c>
      <c r="B288" s="171" t="s">
        <v>472</v>
      </c>
      <c r="C288" s="180" t="s">
        <v>473</v>
      </c>
      <c r="D288" s="172" t="s">
        <v>216</v>
      </c>
      <c r="E288" s="173">
        <v>13</v>
      </c>
      <c r="F288" s="174"/>
      <c r="G288" s="175">
        <f>ROUND(E288*F288,2)</f>
        <v>0</v>
      </c>
      <c r="H288" s="174"/>
      <c r="I288" s="175">
        <f>ROUND(E288*H288,2)</f>
        <v>0</v>
      </c>
      <c r="J288" s="174"/>
      <c r="K288" s="175">
        <f>ROUND(E288*J288,2)</f>
        <v>0</v>
      </c>
      <c r="L288" s="175">
        <v>21</v>
      </c>
      <c r="M288" s="175">
        <f>G288*(1+L288/100)</f>
        <v>0</v>
      </c>
      <c r="N288" s="175">
        <v>0</v>
      </c>
      <c r="O288" s="175">
        <f>ROUND(E288*N288,2)</f>
        <v>0</v>
      </c>
      <c r="P288" s="175">
        <v>1.3500000000000001E-3</v>
      </c>
      <c r="Q288" s="175">
        <f>ROUND(E288*P288,2)</f>
        <v>0.02</v>
      </c>
      <c r="R288" s="175" t="s">
        <v>460</v>
      </c>
      <c r="S288" s="175" t="s">
        <v>174</v>
      </c>
      <c r="T288" s="176" t="s">
        <v>174</v>
      </c>
      <c r="U288" s="161">
        <v>9.2000000000000012E-2</v>
      </c>
      <c r="V288" s="161">
        <f>ROUND(E288*U288,2)</f>
        <v>1.2</v>
      </c>
      <c r="W288" s="161"/>
      <c r="X288" s="151"/>
      <c r="Y288" s="151"/>
      <c r="Z288" s="151"/>
      <c r="AA288" s="151"/>
      <c r="AB288" s="151"/>
      <c r="AC288" s="151"/>
      <c r="AD288" s="151"/>
      <c r="AE288" s="151"/>
      <c r="AF288" s="151"/>
      <c r="AG288" s="151" t="s">
        <v>199</v>
      </c>
      <c r="AH288" s="151"/>
      <c r="AI288" s="151"/>
      <c r="AJ288" s="151"/>
      <c r="AK288" s="151"/>
      <c r="AL288" s="151"/>
      <c r="AM288" s="151"/>
      <c r="AN288" s="151"/>
      <c r="AO288" s="151"/>
      <c r="AP288" s="151"/>
      <c r="AQ288" s="151"/>
      <c r="AR288" s="151"/>
      <c r="AS288" s="151"/>
      <c r="AT288" s="151"/>
      <c r="AU288" s="151"/>
      <c r="AV288" s="151"/>
      <c r="AW288" s="151"/>
      <c r="AX288" s="151"/>
      <c r="AY288" s="151"/>
      <c r="AZ288" s="151"/>
      <c r="BA288" s="151"/>
      <c r="BB288" s="151"/>
      <c r="BC288" s="151"/>
      <c r="BD288" s="151"/>
      <c r="BE288" s="151"/>
      <c r="BF288" s="151"/>
      <c r="BG288" s="151"/>
      <c r="BH288" s="151"/>
    </row>
    <row r="289" spans="1:60" outlineLevel="1" x14ac:dyDescent="0.2">
      <c r="A289" s="158"/>
      <c r="B289" s="159"/>
      <c r="C289" s="196" t="s">
        <v>466</v>
      </c>
      <c r="D289" s="184"/>
      <c r="E289" s="185">
        <v>3.9000000000000004</v>
      </c>
      <c r="F289" s="161"/>
      <c r="G289" s="161"/>
      <c r="H289" s="161"/>
      <c r="I289" s="161"/>
      <c r="J289" s="161"/>
      <c r="K289" s="161"/>
      <c r="L289" s="161"/>
      <c r="M289" s="161"/>
      <c r="N289" s="161"/>
      <c r="O289" s="161"/>
      <c r="P289" s="161"/>
      <c r="Q289" s="161"/>
      <c r="R289" s="161"/>
      <c r="S289" s="161"/>
      <c r="T289" s="161"/>
      <c r="U289" s="161"/>
      <c r="V289" s="161"/>
      <c r="W289" s="161"/>
      <c r="X289" s="151"/>
      <c r="Y289" s="151"/>
      <c r="Z289" s="151"/>
      <c r="AA289" s="151"/>
      <c r="AB289" s="151"/>
      <c r="AC289" s="151"/>
      <c r="AD289" s="151"/>
      <c r="AE289" s="151"/>
      <c r="AF289" s="151"/>
      <c r="AG289" s="151" t="s">
        <v>203</v>
      </c>
      <c r="AH289" s="151">
        <v>0</v>
      </c>
      <c r="AI289" s="151"/>
      <c r="AJ289" s="151"/>
      <c r="AK289" s="151"/>
      <c r="AL289" s="151"/>
      <c r="AM289" s="151"/>
      <c r="AN289" s="151"/>
      <c r="AO289" s="151"/>
      <c r="AP289" s="151"/>
      <c r="AQ289" s="151"/>
      <c r="AR289" s="151"/>
      <c r="AS289" s="151"/>
      <c r="AT289" s="151"/>
      <c r="AU289" s="151"/>
      <c r="AV289" s="151"/>
      <c r="AW289" s="151"/>
      <c r="AX289" s="151"/>
      <c r="AY289" s="151"/>
      <c r="AZ289" s="151"/>
      <c r="BA289" s="151"/>
      <c r="BB289" s="151"/>
      <c r="BC289" s="151"/>
      <c r="BD289" s="151"/>
      <c r="BE289" s="151"/>
      <c r="BF289" s="151"/>
      <c r="BG289" s="151"/>
      <c r="BH289" s="151"/>
    </row>
    <row r="290" spans="1:60" outlineLevel="1" x14ac:dyDescent="0.2">
      <c r="A290" s="158"/>
      <c r="B290" s="159"/>
      <c r="C290" s="196" t="s">
        <v>467</v>
      </c>
      <c r="D290" s="184"/>
      <c r="E290" s="185">
        <v>1.55</v>
      </c>
      <c r="F290" s="161"/>
      <c r="G290" s="161"/>
      <c r="H290" s="161"/>
      <c r="I290" s="161"/>
      <c r="J290" s="161"/>
      <c r="K290" s="161"/>
      <c r="L290" s="161"/>
      <c r="M290" s="161"/>
      <c r="N290" s="161"/>
      <c r="O290" s="161"/>
      <c r="P290" s="161"/>
      <c r="Q290" s="161"/>
      <c r="R290" s="161"/>
      <c r="S290" s="161"/>
      <c r="T290" s="161"/>
      <c r="U290" s="161"/>
      <c r="V290" s="161"/>
      <c r="W290" s="161"/>
      <c r="X290" s="151"/>
      <c r="Y290" s="151"/>
      <c r="Z290" s="151"/>
      <c r="AA290" s="151"/>
      <c r="AB290" s="151"/>
      <c r="AC290" s="151"/>
      <c r="AD290" s="151"/>
      <c r="AE290" s="151"/>
      <c r="AF290" s="151"/>
      <c r="AG290" s="151" t="s">
        <v>203</v>
      </c>
      <c r="AH290" s="151">
        <v>0</v>
      </c>
      <c r="AI290" s="151"/>
      <c r="AJ290" s="151"/>
      <c r="AK290" s="151"/>
      <c r="AL290" s="151"/>
      <c r="AM290" s="151"/>
      <c r="AN290" s="151"/>
      <c r="AO290" s="151"/>
      <c r="AP290" s="151"/>
      <c r="AQ290" s="151"/>
      <c r="AR290" s="151"/>
      <c r="AS290" s="151"/>
      <c r="AT290" s="151"/>
      <c r="AU290" s="151"/>
      <c r="AV290" s="151"/>
      <c r="AW290" s="151"/>
      <c r="AX290" s="151"/>
      <c r="AY290" s="151"/>
      <c r="AZ290" s="151"/>
      <c r="BA290" s="151"/>
      <c r="BB290" s="151"/>
      <c r="BC290" s="151"/>
      <c r="BD290" s="151"/>
      <c r="BE290" s="151"/>
      <c r="BF290" s="151"/>
      <c r="BG290" s="151"/>
      <c r="BH290" s="151"/>
    </row>
    <row r="291" spans="1:60" outlineLevel="1" x14ac:dyDescent="0.2">
      <c r="A291" s="158"/>
      <c r="B291" s="159"/>
      <c r="C291" s="196" t="s">
        <v>468</v>
      </c>
      <c r="D291" s="184"/>
      <c r="E291" s="185">
        <v>1.35</v>
      </c>
      <c r="F291" s="161"/>
      <c r="G291" s="161"/>
      <c r="H291" s="161"/>
      <c r="I291" s="161"/>
      <c r="J291" s="161"/>
      <c r="K291" s="161"/>
      <c r="L291" s="161"/>
      <c r="M291" s="161"/>
      <c r="N291" s="161"/>
      <c r="O291" s="161"/>
      <c r="P291" s="161"/>
      <c r="Q291" s="161"/>
      <c r="R291" s="161"/>
      <c r="S291" s="161"/>
      <c r="T291" s="161"/>
      <c r="U291" s="161"/>
      <c r="V291" s="161"/>
      <c r="W291" s="161"/>
      <c r="X291" s="151"/>
      <c r="Y291" s="151"/>
      <c r="Z291" s="151"/>
      <c r="AA291" s="151"/>
      <c r="AB291" s="151"/>
      <c r="AC291" s="151"/>
      <c r="AD291" s="151"/>
      <c r="AE291" s="151"/>
      <c r="AF291" s="151"/>
      <c r="AG291" s="151" t="s">
        <v>203</v>
      </c>
      <c r="AH291" s="151">
        <v>0</v>
      </c>
      <c r="AI291" s="151"/>
      <c r="AJ291" s="151"/>
      <c r="AK291" s="151"/>
      <c r="AL291" s="151"/>
      <c r="AM291" s="151"/>
      <c r="AN291" s="151"/>
      <c r="AO291" s="151"/>
      <c r="AP291" s="151"/>
      <c r="AQ291" s="151"/>
      <c r="AR291" s="151"/>
      <c r="AS291" s="151"/>
      <c r="AT291" s="151"/>
      <c r="AU291" s="151"/>
      <c r="AV291" s="151"/>
      <c r="AW291" s="151"/>
      <c r="AX291" s="151"/>
      <c r="AY291" s="151"/>
      <c r="AZ291" s="151"/>
      <c r="BA291" s="151"/>
      <c r="BB291" s="151"/>
      <c r="BC291" s="151"/>
      <c r="BD291" s="151"/>
      <c r="BE291" s="151"/>
      <c r="BF291" s="151"/>
      <c r="BG291" s="151"/>
      <c r="BH291" s="151"/>
    </row>
    <row r="292" spans="1:60" outlineLevel="1" x14ac:dyDescent="0.2">
      <c r="A292" s="158"/>
      <c r="B292" s="159"/>
      <c r="C292" s="196" t="s">
        <v>469</v>
      </c>
      <c r="D292" s="184"/>
      <c r="E292" s="185">
        <v>1.25</v>
      </c>
      <c r="F292" s="161"/>
      <c r="G292" s="161"/>
      <c r="H292" s="161"/>
      <c r="I292" s="161"/>
      <c r="J292" s="161"/>
      <c r="K292" s="161"/>
      <c r="L292" s="161"/>
      <c r="M292" s="161"/>
      <c r="N292" s="161"/>
      <c r="O292" s="161"/>
      <c r="P292" s="161"/>
      <c r="Q292" s="161"/>
      <c r="R292" s="161"/>
      <c r="S292" s="161"/>
      <c r="T292" s="161"/>
      <c r="U292" s="161"/>
      <c r="V292" s="161"/>
      <c r="W292" s="161"/>
      <c r="X292" s="151"/>
      <c r="Y292" s="151"/>
      <c r="Z292" s="151"/>
      <c r="AA292" s="151"/>
      <c r="AB292" s="151"/>
      <c r="AC292" s="151"/>
      <c r="AD292" s="151"/>
      <c r="AE292" s="151"/>
      <c r="AF292" s="151"/>
      <c r="AG292" s="151" t="s">
        <v>203</v>
      </c>
      <c r="AH292" s="151">
        <v>0</v>
      </c>
      <c r="AI292" s="151"/>
      <c r="AJ292" s="151"/>
      <c r="AK292" s="151"/>
      <c r="AL292" s="151"/>
      <c r="AM292" s="151"/>
      <c r="AN292" s="151"/>
      <c r="AO292" s="151"/>
      <c r="AP292" s="151"/>
      <c r="AQ292" s="151"/>
      <c r="AR292" s="151"/>
      <c r="AS292" s="151"/>
      <c r="AT292" s="151"/>
      <c r="AU292" s="151"/>
      <c r="AV292" s="151"/>
      <c r="AW292" s="151"/>
      <c r="AX292" s="151"/>
      <c r="AY292" s="151"/>
      <c r="AZ292" s="151"/>
      <c r="BA292" s="151"/>
      <c r="BB292" s="151"/>
      <c r="BC292" s="151"/>
      <c r="BD292" s="151"/>
      <c r="BE292" s="151"/>
      <c r="BF292" s="151"/>
      <c r="BG292" s="151"/>
      <c r="BH292" s="151"/>
    </row>
    <row r="293" spans="1:60" outlineLevel="1" x14ac:dyDescent="0.2">
      <c r="A293" s="158"/>
      <c r="B293" s="159"/>
      <c r="C293" s="196" t="s">
        <v>470</v>
      </c>
      <c r="D293" s="184"/>
      <c r="E293" s="185">
        <v>1.85</v>
      </c>
      <c r="F293" s="161"/>
      <c r="G293" s="161"/>
      <c r="H293" s="161"/>
      <c r="I293" s="161"/>
      <c r="J293" s="161"/>
      <c r="K293" s="161"/>
      <c r="L293" s="161"/>
      <c r="M293" s="161"/>
      <c r="N293" s="161"/>
      <c r="O293" s="161"/>
      <c r="P293" s="161"/>
      <c r="Q293" s="161"/>
      <c r="R293" s="161"/>
      <c r="S293" s="161"/>
      <c r="T293" s="161"/>
      <c r="U293" s="161"/>
      <c r="V293" s="161"/>
      <c r="W293" s="161"/>
      <c r="X293" s="151"/>
      <c r="Y293" s="151"/>
      <c r="Z293" s="151"/>
      <c r="AA293" s="151"/>
      <c r="AB293" s="151"/>
      <c r="AC293" s="151"/>
      <c r="AD293" s="151"/>
      <c r="AE293" s="151"/>
      <c r="AF293" s="151"/>
      <c r="AG293" s="151" t="s">
        <v>203</v>
      </c>
      <c r="AH293" s="151">
        <v>0</v>
      </c>
      <c r="AI293" s="151"/>
      <c r="AJ293" s="151"/>
      <c r="AK293" s="151"/>
      <c r="AL293" s="151"/>
      <c r="AM293" s="151"/>
      <c r="AN293" s="151"/>
      <c r="AO293" s="151"/>
      <c r="AP293" s="151"/>
      <c r="AQ293" s="151"/>
      <c r="AR293" s="151"/>
      <c r="AS293" s="151"/>
      <c r="AT293" s="151"/>
      <c r="AU293" s="151"/>
      <c r="AV293" s="151"/>
      <c r="AW293" s="151"/>
      <c r="AX293" s="151"/>
      <c r="AY293" s="151"/>
      <c r="AZ293" s="151"/>
      <c r="BA293" s="151"/>
      <c r="BB293" s="151"/>
      <c r="BC293" s="151"/>
      <c r="BD293" s="151"/>
      <c r="BE293" s="151"/>
      <c r="BF293" s="151"/>
      <c r="BG293" s="151"/>
      <c r="BH293" s="151"/>
    </row>
    <row r="294" spans="1:60" outlineLevel="1" x14ac:dyDescent="0.2">
      <c r="A294" s="158"/>
      <c r="B294" s="159"/>
      <c r="C294" s="196" t="s">
        <v>471</v>
      </c>
      <c r="D294" s="184"/>
      <c r="E294" s="185">
        <v>3.1</v>
      </c>
      <c r="F294" s="161"/>
      <c r="G294" s="161"/>
      <c r="H294" s="161"/>
      <c r="I294" s="161"/>
      <c r="J294" s="161"/>
      <c r="K294" s="161"/>
      <c r="L294" s="161"/>
      <c r="M294" s="161"/>
      <c r="N294" s="161"/>
      <c r="O294" s="161"/>
      <c r="P294" s="161"/>
      <c r="Q294" s="161"/>
      <c r="R294" s="161"/>
      <c r="S294" s="161"/>
      <c r="T294" s="161"/>
      <c r="U294" s="161"/>
      <c r="V294" s="161"/>
      <c r="W294" s="161"/>
      <c r="X294" s="151"/>
      <c r="Y294" s="151"/>
      <c r="Z294" s="151"/>
      <c r="AA294" s="151"/>
      <c r="AB294" s="151"/>
      <c r="AC294" s="151"/>
      <c r="AD294" s="151"/>
      <c r="AE294" s="151"/>
      <c r="AF294" s="151"/>
      <c r="AG294" s="151" t="s">
        <v>203</v>
      </c>
      <c r="AH294" s="151">
        <v>0</v>
      </c>
      <c r="AI294" s="151"/>
      <c r="AJ294" s="151"/>
      <c r="AK294" s="151"/>
      <c r="AL294" s="151"/>
      <c r="AM294" s="151"/>
      <c r="AN294" s="151"/>
      <c r="AO294" s="151"/>
      <c r="AP294" s="151"/>
      <c r="AQ294" s="151"/>
      <c r="AR294" s="151"/>
      <c r="AS294" s="151"/>
      <c r="AT294" s="151"/>
      <c r="AU294" s="151"/>
      <c r="AV294" s="151"/>
      <c r="AW294" s="151"/>
      <c r="AX294" s="151"/>
      <c r="AY294" s="151"/>
      <c r="AZ294" s="151"/>
      <c r="BA294" s="151"/>
      <c r="BB294" s="151"/>
      <c r="BC294" s="151"/>
      <c r="BD294" s="151"/>
      <c r="BE294" s="151"/>
      <c r="BF294" s="151"/>
      <c r="BG294" s="151"/>
      <c r="BH294" s="151"/>
    </row>
    <row r="295" spans="1:60" outlineLevel="1" x14ac:dyDescent="0.2">
      <c r="A295" s="170">
        <v>54</v>
      </c>
      <c r="B295" s="171" t="s">
        <v>474</v>
      </c>
      <c r="C295" s="180" t="s">
        <v>475</v>
      </c>
      <c r="D295" s="172" t="s">
        <v>216</v>
      </c>
      <c r="E295" s="173">
        <v>14.8</v>
      </c>
      <c r="F295" s="174"/>
      <c r="G295" s="175">
        <f>ROUND(E295*F295,2)</f>
        <v>0</v>
      </c>
      <c r="H295" s="174"/>
      <c r="I295" s="175">
        <f>ROUND(E295*H295,2)</f>
        <v>0</v>
      </c>
      <c r="J295" s="174"/>
      <c r="K295" s="175">
        <f>ROUND(E295*J295,2)</f>
        <v>0</v>
      </c>
      <c r="L295" s="175">
        <v>21</v>
      </c>
      <c r="M295" s="175">
        <f>G295*(1+L295/100)</f>
        <v>0</v>
      </c>
      <c r="N295" s="175">
        <v>0</v>
      </c>
      <c r="O295" s="175">
        <f>ROUND(E295*N295,2)</f>
        <v>0</v>
      </c>
      <c r="P295" s="175">
        <v>2.8500000000000001E-3</v>
      </c>
      <c r="Q295" s="175">
        <f>ROUND(E295*P295,2)</f>
        <v>0.04</v>
      </c>
      <c r="R295" s="175" t="s">
        <v>460</v>
      </c>
      <c r="S295" s="175" t="s">
        <v>174</v>
      </c>
      <c r="T295" s="176" t="s">
        <v>174</v>
      </c>
      <c r="U295" s="161">
        <v>6.9000000000000006E-2</v>
      </c>
      <c r="V295" s="161">
        <f>ROUND(E295*U295,2)</f>
        <v>1.02</v>
      </c>
      <c r="W295" s="161"/>
      <c r="X295" s="151"/>
      <c r="Y295" s="151"/>
      <c r="Z295" s="151"/>
      <c r="AA295" s="151"/>
      <c r="AB295" s="151"/>
      <c r="AC295" s="151"/>
      <c r="AD295" s="151"/>
      <c r="AE295" s="151"/>
      <c r="AF295" s="151"/>
      <c r="AG295" s="151" t="s">
        <v>199</v>
      </c>
      <c r="AH295" s="151"/>
      <c r="AI295" s="151"/>
      <c r="AJ295" s="151"/>
      <c r="AK295" s="151"/>
      <c r="AL295" s="151"/>
      <c r="AM295" s="151"/>
      <c r="AN295" s="151"/>
      <c r="AO295" s="151"/>
      <c r="AP295" s="151"/>
      <c r="AQ295" s="151"/>
      <c r="AR295" s="151"/>
      <c r="AS295" s="151"/>
      <c r="AT295" s="151"/>
      <c r="AU295" s="151"/>
      <c r="AV295" s="151"/>
      <c r="AW295" s="151"/>
      <c r="AX295" s="151"/>
      <c r="AY295" s="151"/>
      <c r="AZ295" s="151"/>
      <c r="BA295" s="151"/>
      <c r="BB295" s="151"/>
      <c r="BC295" s="151"/>
      <c r="BD295" s="151"/>
      <c r="BE295" s="151"/>
      <c r="BF295" s="151"/>
      <c r="BG295" s="151"/>
      <c r="BH295" s="151"/>
    </row>
    <row r="296" spans="1:60" outlineLevel="1" x14ac:dyDescent="0.2">
      <c r="A296" s="158"/>
      <c r="B296" s="159"/>
      <c r="C296" s="196" t="s">
        <v>461</v>
      </c>
      <c r="D296" s="184"/>
      <c r="E296" s="185">
        <v>14.8</v>
      </c>
      <c r="F296" s="161"/>
      <c r="G296" s="161"/>
      <c r="H296" s="161"/>
      <c r="I296" s="161"/>
      <c r="J296" s="161"/>
      <c r="K296" s="161"/>
      <c r="L296" s="161"/>
      <c r="M296" s="161"/>
      <c r="N296" s="161"/>
      <c r="O296" s="161"/>
      <c r="P296" s="161"/>
      <c r="Q296" s="161"/>
      <c r="R296" s="161"/>
      <c r="S296" s="161"/>
      <c r="T296" s="161"/>
      <c r="U296" s="161"/>
      <c r="V296" s="161"/>
      <c r="W296" s="161"/>
      <c r="X296" s="151"/>
      <c r="Y296" s="151"/>
      <c r="Z296" s="151"/>
      <c r="AA296" s="151"/>
      <c r="AB296" s="151"/>
      <c r="AC296" s="151"/>
      <c r="AD296" s="151"/>
      <c r="AE296" s="151"/>
      <c r="AF296" s="151"/>
      <c r="AG296" s="151" t="s">
        <v>203</v>
      </c>
      <c r="AH296" s="151">
        <v>0</v>
      </c>
      <c r="AI296" s="151"/>
      <c r="AJ296" s="151"/>
      <c r="AK296" s="151"/>
      <c r="AL296" s="151"/>
      <c r="AM296" s="151"/>
      <c r="AN296" s="151"/>
      <c r="AO296" s="151"/>
      <c r="AP296" s="151"/>
      <c r="AQ296" s="151"/>
      <c r="AR296" s="151"/>
      <c r="AS296" s="151"/>
      <c r="AT296" s="151"/>
      <c r="AU296" s="151"/>
      <c r="AV296" s="151"/>
      <c r="AW296" s="151"/>
      <c r="AX296" s="151"/>
      <c r="AY296" s="151"/>
      <c r="AZ296" s="151"/>
      <c r="BA296" s="151"/>
      <c r="BB296" s="151"/>
      <c r="BC296" s="151"/>
      <c r="BD296" s="151"/>
      <c r="BE296" s="151"/>
      <c r="BF296" s="151"/>
      <c r="BG296" s="151"/>
      <c r="BH296" s="151"/>
    </row>
    <row r="297" spans="1:60" outlineLevel="1" x14ac:dyDescent="0.2">
      <c r="A297" s="170">
        <v>55</v>
      </c>
      <c r="B297" s="171" t="s">
        <v>476</v>
      </c>
      <c r="C297" s="180" t="s">
        <v>477</v>
      </c>
      <c r="D297" s="172" t="s">
        <v>322</v>
      </c>
      <c r="E297" s="173">
        <v>4</v>
      </c>
      <c r="F297" s="174"/>
      <c r="G297" s="175">
        <f>ROUND(E297*F297,2)</f>
        <v>0</v>
      </c>
      <c r="H297" s="174"/>
      <c r="I297" s="175">
        <f>ROUND(E297*H297,2)</f>
        <v>0</v>
      </c>
      <c r="J297" s="174"/>
      <c r="K297" s="175">
        <f>ROUND(E297*J297,2)</f>
        <v>0</v>
      </c>
      <c r="L297" s="175">
        <v>21</v>
      </c>
      <c r="M297" s="175">
        <f>G297*(1+L297/100)</f>
        <v>0</v>
      </c>
      <c r="N297" s="175">
        <v>0</v>
      </c>
      <c r="O297" s="175">
        <f>ROUND(E297*N297,2)</f>
        <v>0</v>
      </c>
      <c r="P297" s="175">
        <v>0</v>
      </c>
      <c r="Q297" s="175">
        <f>ROUND(E297*P297,2)</f>
        <v>0</v>
      </c>
      <c r="R297" s="175"/>
      <c r="S297" s="175" t="s">
        <v>430</v>
      </c>
      <c r="T297" s="176" t="s">
        <v>175</v>
      </c>
      <c r="U297" s="161">
        <v>0</v>
      </c>
      <c r="V297" s="161">
        <f>ROUND(E297*U297,2)</f>
        <v>0</v>
      </c>
      <c r="W297" s="161"/>
      <c r="X297" s="151"/>
      <c r="Y297" s="151"/>
      <c r="Z297" s="151"/>
      <c r="AA297" s="151"/>
      <c r="AB297" s="151"/>
      <c r="AC297" s="151"/>
      <c r="AD297" s="151"/>
      <c r="AE297" s="151"/>
      <c r="AF297" s="151"/>
      <c r="AG297" s="151" t="s">
        <v>199</v>
      </c>
      <c r="AH297" s="151"/>
      <c r="AI297" s="151"/>
      <c r="AJ297" s="151"/>
      <c r="AK297" s="151"/>
      <c r="AL297" s="151"/>
      <c r="AM297" s="151"/>
      <c r="AN297" s="151"/>
      <c r="AO297" s="151"/>
      <c r="AP297" s="151"/>
      <c r="AQ297" s="151"/>
      <c r="AR297" s="151"/>
      <c r="AS297" s="151"/>
      <c r="AT297" s="151"/>
      <c r="AU297" s="151"/>
      <c r="AV297" s="151"/>
      <c r="AW297" s="151"/>
      <c r="AX297" s="151"/>
      <c r="AY297" s="151"/>
      <c r="AZ297" s="151"/>
      <c r="BA297" s="151"/>
      <c r="BB297" s="151"/>
      <c r="BC297" s="151"/>
      <c r="BD297" s="151"/>
      <c r="BE297" s="151"/>
      <c r="BF297" s="151"/>
      <c r="BG297" s="151"/>
      <c r="BH297" s="151"/>
    </row>
    <row r="298" spans="1:60" outlineLevel="1" x14ac:dyDescent="0.2">
      <c r="A298" s="158"/>
      <c r="B298" s="159"/>
      <c r="C298" s="196" t="s">
        <v>478</v>
      </c>
      <c r="D298" s="184"/>
      <c r="E298" s="185">
        <v>4</v>
      </c>
      <c r="F298" s="161"/>
      <c r="G298" s="161"/>
      <c r="H298" s="161"/>
      <c r="I298" s="161"/>
      <c r="J298" s="161"/>
      <c r="K298" s="161"/>
      <c r="L298" s="161"/>
      <c r="M298" s="161"/>
      <c r="N298" s="161"/>
      <c r="O298" s="161"/>
      <c r="P298" s="161"/>
      <c r="Q298" s="161"/>
      <c r="R298" s="161"/>
      <c r="S298" s="161"/>
      <c r="T298" s="161"/>
      <c r="U298" s="161"/>
      <c r="V298" s="161"/>
      <c r="W298" s="161"/>
      <c r="X298" s="151"/>
      <c r="Y298" s="151"/>
      <c r="Z298" s="151"/>
      <c r="AA298" s="151"/>
      <c r="AB298" s="151"/>
      <c r="AC298" s="151"/>
      <c r="AD298" s="151"/>
      <c r="AE298" s="151"/>
      <c r="AF298" s="151"/>
      <c r="AG298" s="151" t="s">
        <v>203</v>
      </c>
      <c r="AH298" s="151">
        <v>0</v>
      </c>
      <c r="AI298" s="151"/>
      <c r="AJ298" s="151"/>
      <c r="AK298" s="151"/>
      <c r="AL298" s="151"/>
      <c r="AM298" s="151"/>
      <c r="AN298" s="151"/>
      <c r="AO298" s="151"/>
      <c r="AP298" s="151"/>
      <c r="AQ298" s="151"/>
      <c r="AR298" s="151"/>
      <c r="AS298" s="151"/>
      <c r="AT298" s="151"/>
      <c r="AU298" s="151"/>
      <c r="AV298" s="151"/>
      <c r="AW298" s="151"/>
      <c r="AX298" s="151"/>
      <c r="AY298" s="151"/>
      <c r="AZ298" s="151"/>
      <c r="BA298" s="151"/>
      <c r="BB298" s="151"/>
      <c r="BC298" s="151"/>
      <c r="BD298" s="151"/>
      <c r="BE298" s="151"/>
      <c r="BF298" s="151"/>
      <c r="BG298" s="151"/>
      <c r="BH298" s="151"/>
    </row>
    <row r="299" spans="1:60" outlineLevel="1" x14ac:dyDescent="0.2">
      <c r="A299" s="170">
        <v>56</v>
      </c>
      <c r="B299" s="171" t="s">
        <v>479</v>
      </c>
      <c r="C299" s="180" t="s">
        <v>480</v>
      </c>
      <c r="D299" s="172" t="s">
        <v>413</v>
      </c>
      <c r="E299" s="173">
        <v>8.2800000000000012E-2</v>
      </c>
      <c r="F299" s="174"/>
      <c r="G299" s="175">
        <f>ROUND(E299*F299,2)</f>
        <v>0</v>
      </c>
      <c r="H299" s="174"/>
      <c r="I299" s="175">
        <f>ROUND(E299*H299,2)</f>
        <v>0</v>
      </c>
      <c r="J299" s="174"/>
      <c r="K299" s="175">
        <f>ROUND(E299*J299,2)</f>
        <v>0</v>
      </c>
      <c r="L299" s="175">
        <v>21</v>
      </c>
      <c r="M299" s="175">
        <f>G299*(1+L299/100)</f>
        <v>0</v>
      </c>
      <c r="N299" s="175">
        <v>0</v>
      </c>
      <c r="O299" s="175">
        <f>ROUND(E299*N299,2)</f>
        <v>0</v>
      </c>
      <c r="P299" s="175">
        <v>0</v>
      </c>
      <c r="Q299" s="175">
        <f>ROUND(E299*P299,2)</f>
        <v>0</v>
      </c>
      <c r="R299" s="175" t="s">
        <v>460</v>
      </c>
      <c r="S299" s="175" t="s">
        <v>174</v>
      </c>
      <c r="T299" s="176" t="s">
        <v>174</v>
      </c>
      <c r="U299" s="161">
        <v>4.7370000000000001</v>
      </c>
      <c r="V299" s="161">
        <f>ROUND(E299*U299,2)</f>
        <v>0.39</v>
      </c>
      <c r="W299" s="161"/>
      <c r="X299" s="151"/>
      <c r="Y299" s="151"/>
      <c r="Z299" s="151"/>
      <c r="AA299" s="151"/>
      <c r="AB299" s="151"/>
      <c r="AC299" s="151"/>
      <c r="AD299" s="151"/>
      <c r="AE299" s="151"/>
      <c r="AF299" s="151"/>
      <c r="AG299" s="151" t="s">
        <v>414</v>
      </c>
      <c r="AH299" s="151"/>
      <c r="AI299" s="151"/>
      <c r="AJ299" s="151"/>
      <c r="AK299" s="151"/>
      <c r="AL299" s="151"/>
      <c r="AM299" s="151"/>
      <c r="AN299" s="151"/>
      <c r="AO299" s="151"/>
      <c r="AP299" s="151"/>
      <c r="AQ299" s="151"/>
      <c r="AR299" s="151"/>
      <c r="AS299" s="151"/>
      <c r="AT299" s="151"/>
      <c r="AU299" s="151"/>
      <c r="AV299" s="151"/>
      <c r="AW299" s="151"/>
      <c r="AX299" s="151"/>
      <c r="AY299" s="151"/>
      <c r="AZ299" s="151"/>
      <c r="BA299" s="151"/>
      <c r="BB299" s="151"/>
      <c r="BC299" s="151"/>
      <c r="BD299" s="151"/>
      <c r="BE299" s="151"/>
      <c r="BF299" s="151"/>
      <c r="BG299" s="151"/>
      <c r="BH299" s="151"/>
    </row>
    <row r="300" spans="1:60" outlineLevel="1" x14ac:dyDescent="0.2">
      <c r="A300" s="158"/>
      <c r="B300" s="159"/>
      <c r="C300" s="261" t="s">
        <v>457</v>
      </c>
      <c r="D300" s="262"/>
      <c r="E300" s="262"/>
      <c r="F300" s="262"/>
      <c r="G300" s="262"/>
      <c r="H300" s="161"/>
      <c r="I300" s="161"/>
      <c r="J300" s="161"/>
      <c r="K300" s="161"/>
      <c r="L300" s="161"/>
      <c r="M300" s="161"/>
      <c r="N300" s="161"/>
      <c r="O300" s="161"/>
      <c r="P300" s="161"/>
      <c r="Q300" s="161"/>
      <c r="R300" s="161"/>
      <c r="S300" s="161"/>
      <c r="T300" s="161"/>
      <c r="U300" s="161"/>
      <c r="V300" s="161"/>
      <c r="W300" s="161"/>
      <c r="X300" s="151"/>
      <c r="Y300" s="151"/>
      <c r="Z300" s="151"/>
      <c r="AA300" s="151"/>
      <c r="AB300" s="151"/>
      <c r="AC300" s="151"/>
      <c r="AD300" s="151"/>
      <c r="AE300" s="151"/>
      <c r="AF300" s="151"/>
      <c r="AG300" s="151" t="s">
        <v>201</v>
      </c>
      <c r="AH300" s="151"/>
      <c r="AI300" s="151"/>
      <c r="AJ300" s="151"/>
      <c r="AK300" s="151"/>
      <c r="AL300" s="151"/>
      <c r="AM300" s="151"/>
      <c r="AN300" s="151"/>
      <c r="AO300" s="151"/>
      <c r="AP300" s="151"/>
      <c r="AQ300" s="151"/>
      <c r="AR300" s="151"/>
      <c r="AS300" s="151"/>
      <c r="AT300" s="151"/>
      <c r="AU300" s="151"/>
      <c r="AV300" s="151"/>
      <c r="AW300" s="151"/>
      <c r="AX300" s="151"/>
      <c r="AY300" s="151"/>
      <c r="AZ300" s="151"/>
      <c r="BA300" s="151"/>
      <c r="BB300" s="151"/>
      <c r="BC300" s="151"/>
      <c r="BD300" s="151"/>
      <c r="BE300" s="151"/>
      <c r="BF300" s="151"/>
      <c r="BG300" s="151"/>
      <c r="BH300" s="151"/>
    </row>
    <row r="301" spans="1:60" x14ac:dyDescent="0.2">
      <c r="A301" s="164" t="s">
        <v>169</v>
      </c>
      <c r="B301" s="165" t="s">
        <v>132</v>
      </c>
      <c r="C301" s="179" t="s">
        <v>133</v>
      </c>
      <c r="D301" s="166"/>
      <c r="E301" s="167"/>
      <c r="F301" s="168"/>
      <c r="G301" s="168">
        <f>SUMIF(AG302:AG374,"&lt;&gt;NOR",G302:G374)</f>
        <v>0</v>
      </c>
      <c r="H301" s="168"/>
      <c r="I301" s="168">
        <f>SUM(I302:I374)</f>
        <v>0</v>
      </c>
      <c r="J301" s="168"/>
      <c r="K301" s="168">
        <f>SUM(K302:K374)</f>
        <v>0</v>
      </c>
      <c r="L301" s="168"/>
      <c r="M301" s="168">
        <f>SUM(M302:M374)</f>
        <v>0</v>
      </c>
      <c r="N301" s="168"/>
      <c r="O301" s="168">
        <f>SUM(O302:O374)</f>
        <v>1.1299999999999999</v>
      </c>
      <c r="P301" s="168"/>
      <c r="Q301" s="168">
        <f>SUM(Q302:Q374)</f>
        <v>3.23</v>
      </c>
      <c r="R301" s="168"/>
      <c r="S301" s="168"/>
      <c r="T301" s="169"/>
      <c r="U301" s="163"/>
      <c r="V301" s="163">
        <f>SUM(V302:V374)</f>
        <v>186.12</v>
      </c>
      <c r="W301" s="163"/>
      <c r="AG301" t="s">
        <v>170</v>
      </c>
    </row>
    <row r="302" spans="1:60" outlineLevel="1" x14ac:dyDescent="0.2">
      <c r="A302" s="170">
        <v>57</v>
      </c>
      <c r="B302" s="171" t="s">
        <v>481</v>
      </c>
      <c r="C302" s="180" t="s">
        <v>482</v>
      </c>
      <c r="D302" s="172" t="s">
        <v>197</v>
      </c>
      <c r="E302" s="173">
        <v>106.5925</v>
      </c>
      <c r="F302" s="174"/>
      <c r="G302" s="175">
        <f>ROUND(E302*F302,2)</f>
        <v>0</v>
      </c>
      <c r="H302" s="174"/>
      <c r="I302" s="175">
        <f>ROUND(E302*H302,2)</f>
        <v>0</v>
      </c>
      <c r="J302" s="174"/>
      <c r="K302" s="175">
        <f>ROUND(E302*J302,2)</f>
        <v>0</v>
      </c>
      <c r="L302" s="175">
        <v>21</v>
      </c>
      <c r="M302" s="175">
        <f>G302*(1+L302/100)</f>
        <v>0</v>
      </c>
      <c r="N302" s="175">
        <v>0</v>
      </c>
      <c r="O302" s="175">
        <f>ROUND(E302*N302,2)</f>
        <v>0</v>
      </c>
      <c r="P302" s="175">
        <v>1.098E-2</v>
      </c>
      <c r="Q302" s="175">
        <f>ROUND(E302*P302,2)</f>
        <v>1.17</v>
      </c>
      <c r="R302" s="175" t="s">
        <v>483</v>
      </c>
      <c r="S302" s="175" t="s">
        <v>174</v>
      </c>
      <c r="T302" s="176" t="s">
        <v>174</v>
      </c>
      <c r="U302" s="161">
        <v>0.37000000000000005</v>
      </c>
      <c r="V302" s="161">
        <f>ROUND(E302*U302,2)</f>
        <v>39.44</v>
      </c>
      <c r="W302" s="161"/>
      <c r="X302" s="151"/>
      <c r="Y302" s="151"/>
      <c r="Z302" s="151"/>
      <c r="AA302" s="151"/>
      <c r="AB302" s="151"/>
      <c r="AC302" s="151"/>
      <c r="AD302" s="151"/>
      <c r="AE302" s="151"/>
      <c r="AF302" s="151"/>
      <c r="AG302" s="151" t="s">
        <v>199</v>
      </c>
      <c r="AH302" s="151"/>
      <c r="AI302" s="151"/>
      <c r="AJ302" s="151"/>
      <c r="AK302" s="151"/>
      <c r="AL302" s="151"/>
      <c r="AM302" s="151"/>
      <c r="AN302" s="151"/>
      <c r="AO302" s="151"/>
      <c r="AP302" s="151"/>
      <c r="AQ302" s="151"/>
      <c r="AR302" s="151"/>
      <c r="AS302" s="151"/>
      <c r="AT302" s="151"/>
      <c r="AU302" s="151"/>
      <c r="AV302" s="151"/>
      <c r="AW302" s="151"/>
      <c r="AX302" s="151"/>
      <c r="AY302" s="151"/>
      <c r="AZ302" s="151"/>
      <c r="BA302" s="151"/>
      <c r="BB302" s="151"/>
      <c r="BC302" s="151"/>
      <c r="BD302" s="151"/>
      <c r="BE302" s="151"/>
      <c r="BF302" s="151"/>
      <c r="BG302" s="151"/>
      <c r="BH302" s="151"/>
    </row>
    <row r="303" spans="1:60" outlineLevel="1" x14ac:dyDescent="0.2">
      <c r="A303" s="158"/>
      <c r="B303" s="159"/>
      <c r="C303" s="196" t="s">
        <v>484</v>
      </c>
      <c r="D303" s="184"/>
      <c r="E303" s="185">
        <v>66.00500000000001</v>
      </c>
      <c r="F303" s="161"/>
      <c r="G303" s="161"/>
      <c r="H303" s="161"/>
      <c r="I303" s="161"/>
      <c r="J303" s="161"/>
      <c r="K303" s="161"/>
      <c r="L303" s="161"/>
      <c r="M303" s="161"/>
      <c r="N303" s="161"/>
      <c r="O303" s="161"/>
      <c r="P303" s="161"/>
      <c r="Q303" s="161"/>
      <c r="R303" s="161"/>
      <c r="S303" s="161"/>
      <c r="T303" s="161"/>
      <c r="U303" s="161"/>
      <c r="V303" s="161"/>
      <c r="W303" s="161"/>
      <c r="X303" s="151"/>
      <c r="Y303" s="151"/>
      <c r="Z303" s="151"/>
      <c r="AA303" s="151"/>
      <c r="AB303" s="151"/>
      <c r="AC303" s="151"/>
      <c r="AD303" s="151"/>
      <c r="AE303" s="151"/>
      <c r="AF303" s="151"/>
      <c r="AG303" s="151" t="s">
        <v>203</v>
      </c>
      <c r="AH303" s="151">
        <v>0</v>
      </c>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row>
    <row r="304" spans="1:60" outlineLevel="1" x14ac:dyDescent="0.2">
      <c r="A304" s="158"/>
      <c r="B304" s="159"/>
      <c r="C304" s="196" t="s">
        <v>443</v>
      </c>
      <c r="D304" s="184"/>
      <c r="E304" s="185">
        <v>40.587500000000006</v>
      </c>
      <c r="F304" s="161"/>
      <c r="G304" s="161"/>
      <c r="H304" s="161"/>
      <c r="I304" s="161"/>
      <c r="J304" s="161"/>
      <c r="K304" s="161"/>
      <c r="L304" s="161"/>
      <c r="M304" s="161"/>
      <c r="N304" s="161"/>
      <c r="O304" s="161"/>
      <c r="P304" s="161"/>
      <c r="Q304" s="161"/>
      <c r="R304" s="161"/>
      <c r="S304" s="161"/>
      <c r="T304" s="161"/>
      <c r="U304" s="161"/>
      <c r="V304" s="161"/>
      <c r="W304" s="161"/>
      <c r="X304" s="151"/>
      <c r="Y304" s="151"/>
      <c r="Z304" s="151"/>
      <c r="AA304" s="151"/>
      <c r="AB304" s="151"/>
      <c r="AC304" s="151"/>
      <c r="AD304" s="151"/>
      <c r="AE304" s="151"/>
      <c r="AF304" s="151"/>
      <c r="AG304" s="151" t="s">
        <v>203</v>
      </c>
      <c r="AH304" s="151">
        <v>0</v>
      </c>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row>
    <row r="305" spans="1:60" outlineLevel="1" x14ac:dyDescent="0.2">
      <c r="A305" s="170">
        <v>58</v>
      </c>
      <c r="B305" s="171" t="s">
        <v>485</v>
      </c>
      <c r="C305" s="180" t="s">
        <v>486</v>
      </c>
      <c r="D305" s="172" t="s">
        <v>197</v>
      </c>
      <c r="E305" s="173">
        <v>38.375</v>
      </c>
      <c r="F305" s="174"/>
      <c r="G305" s="175">
        <f>ROUND(E305*F305,2)</f>
        <v>0</v>
      </c>
      <c r="H305" s="174"/>
      <c r="I305" s="175">
        <f>ROUND(E305*H305,2)</f>
        <v>0</v>
      </c>
      <c r="J305" s="174"/>
      <c r="K305" s="175">
        <f>ROUND(E305*J305,2)</f>
        <v>0</v>
      </c>
      <c r="L305" s="175">
        <v>21</v>
      </c>
      <c r="M305" s="175">
        <f>G305*(1+L305/100)</f>
        <v>0</v>
      </c>
      <c r="N305" s="175">
        <v>0</v>
      </c>
      <c r="O305" s="175">
        <f>ROUND(E305*N305,2)</f>
        <v>0</v>
      </c>
      <c r="P305" s="175">
        <v>8.0000000000000002E-3</v>
      </c>
      <c r="Q305" s="175">
        <f>ROUND(E305*P305,2)</f>
        <v>0.31</v>
      </c>
      <c r="R305" s="175" t="s">
        <v>483</v>
      </c>
      <c r="S305" s="175" t="s">
        <v>174</v>
      </c>
      <c r="T305" s="176" t="s">
        <v>174</v>
      </c>
      <c r="U305" s="161">
        <v>6.6000000000000003E-2</v>
      </c>
      <c r="V305" s="161">
        <f>ROUND(E305*U305,2)</f>
        <v>2.5299999999999998</v>
      </c>
      <c r="W305" s="161"/>
      <c r="X305" s="151"/>
      <c r="Y305" s="151"/>
      <c r="Z305" s="151"/>
      <c r="AA305" s="151"/>
      <c r="AB305" s="151"/>
      <c r="AC305" s="151"/>
      <c r="AD305" s="151"/>
      <c r="AE305" s="151"/>
      <c r="AF305" s="151"/>
      <c r="AG305" s="151" t="s">
        <v>199</v>
      </c>
      <c r="AH305" s="151"/>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row>
    <row r="306" spans="1:60" outlineLevel="1" x14ac:dyDescent="0.2">
      <c r="A306" s="158"/>
      <c r="B306" s="159"/>
      <c r="C306" s="196" t="s">
        <v>487</v>
      </c>
      <c r="D306" s="184"/>
      <c r="E306" s="185">
        <v>38.375</v>
      </c>
      <c r="F306" s="161"/>
      <c r="G306" s="161"/>
      <c r="H306" s="161"/>
      <c r="I306" s="161"/>
      <c r="J306" s="161"/>
      <c r="K306" s="161"/>
      <c r="L306" s="161"/>
      <c r="M306" s="161"/>
      <c r="N306" s="161"/>
      <c r="O306" s="161"/>
      <c r="P306" s="161"/>
      <c r="Q306" s="161"/>
      <c r="R306" s="161"/>
      <c r="S306" s="161"/>
      <c r="T306" s="161"/>
      <c r="U306" s="161"/>
      <c r="V306" s="161"/>
      <c r="W306" s="161"/>
      <c r="X306" s="151"/>
      <c r="Y306" s="151"/>
      <c r="Z306" s="151"/>
      <c r="AA306" s="151"/>
      <c r="AB306" s="151"/>
      <c r="AC306" s="151"/>
      <c r="AD306" s="151"/>
      <c r="AE306" s="151"/>
      <c r="AF306" s="151"/>
      <c r="AG306" s="151" t="s">
        <v>203</v>
      </c>
      <c r="AH306" s="151">
        <v>0</v>
      </c>
      <c r="AI306" s="151"/>
      <c r="AJ306" s="151"/>
      <c r="AK306" s="151"/>
      <c r="AL306" s="151"/>
      <c r="AM306" s="151"/>
      <c r="AN306" s="151"/>
      <c r="AO306" s="151"/>
      <c r="AP306" s="151"/>
      <c r="AQ306" s="151"/>
      <c r="AR306" s="151"/>
      <c r="AS306" s="151"/>
      <c r="AT306" s="151"/>
      <c r="AU306" s="151"/>
      <c r="AV306" s="151"/>
      <c r="AW306" s="151"/>
      <c r="AX306" s="151"/>
      <c r="AY306" s="151"/>
      <c r="AZ306" s="151"/>
      <c r="BA306" s="151"/>
      <c r="BB306" s="151"/>
      <c r="BC306" s="151"/>
      <c r="BD306" s="151"/>
      <c r="BE306" s="151"/>
      <c r="BF306" s="151"/>
      <c r="BG306" s="151"/>
      <c r="BH306" s="151"/>
    </row>
    <row r="307" spans="1:60" outlineLevel="1" x14ac:dyDescent="0.2">
      <c r="A307" s="170">
        <v>59</v>
      </c>
      <c r="B307" s="171" t="s">
        <v>488</v>
      </c>
      <c r="C307" s="180" t="s">
        <v>489</v>
      </c>
      <c r="D307" s="172" t="s">
        <v>197</v>
      </c>
      <c r="E307" s="173">
        <v>107.825</v>
      </c>
      <c r="F307" s="174"/>
      <c r="G307" s="175">
        <f>ROUND(E307*F307,2)</f>
        <v>0</v>
      </c>
      <c r="H307" s="174"/>
      <c r="I307" s="175">
        <f>ROUND(E307*H307,2)</f>
        <v>0</v>
      </c>
      <c r="J307" s="174"/>
      <c r="K307" s="175">
        <f>ROUND(E307*J307,2)</f>
        <v>0</v>
      </c>
      <c r="L307" s="175">
        <v>21</v>
      </c>
      <c r="M307" s="175">
        <f>G307*(1+L307/100)</f>
        <v>0</v>
      </c>
      <c r="N307" s="175">
        <v>0</v>
      </c>
      <c r="O307" s="175">
        <f>ROUND(E307*N307,2)</f>
        <v>0</v>
      </c>
      <c r="P307" s="175">
        <v>1.098E-2</v>
      </c>
      <c r="Q307" s="175">
        <f>ROUND(E307*P307,2)</f>
        <v>1.18</v>
      </c>
      <c r="R307" s="175" t="s">
        <v>483</v>
      </c>
      <c r="S307" s="175" t="s">
        <v>174</v>
      </c>
      <c r="T307" s="176" t="s">
        <v>174</v>
      </c>
      <c r="U307" s="161">
        <v>0.44</v>
      </c>
      <c r="V307" s="161">
        <f>ROUND(E307*U307,2)</f>
        <v>47.44</v>
      </c>
      <c r="W307" s="161"/>
      <c r="X307" s="151"/>
      <c r="Y307" s="151"/>
      <c r="Z307" s="151"/>
      <c r="AA307" s="151"/>
      <c r="AB307" s="151"/>
      <c r="AC307" s="151"/>
      <c r="AD307" s="151"/>
      <c r="AE307" s="151"/>
      <c r="AF307" s="151"/>
      <c r="AG307" s="151" t="s">
        <v>199</v>
      </c>
      <c r="AH307" s="151"/>
      <c r="AI307" s="151"/>
      <c r="AJ307" s="151"/>
      <c r="AK307" s="151"/>
      <c r="AL307" s="151"/>
      <c r="AM307" s="151"/>
      <c r="AN307" s="151"/>
      <c r="AO307" s="151"/>
      <c r="AP307" s="151"/>
      <c r="AQ307" s="151"/>
      <c r="AR307" s="151"/>
      <c r="AS307" s="151"/>
      <c r="AT307" s="151"/>
      <c r="AU307" s="151"/>
      <c r="AV307" s="151"/>
      <c r="AW307" s="151"/>
      <c r="AX307" s="151"/>
      <c r="AY307" s="151"/>
      <c r="AZ307" s="151"/>
      <c r="BA307" s="151"/>
      <c r="BB307" s="151"/>
      <c r="BC307" s="151"/>
      <c r="BD307" s="151"/>
      <c r="BE307" s="151"/>
      <c r="BF307" s="151"/>
      <c r="BG307" s="151"/>
      <c r="BH307" s="151"/>
    </row>
    <row r="308" spans="1:60" outlineLevel="1" x14ac:dyDescent="0.2">
      <c r="A308" s="158"/>
      <c r="B308" s="159"/>
      <c r="C308" s="196" t="s">
        <v>490</v>
      </c>
      <c r="D308" s="184"/>
      <c r="E308" s="185">
        <v>100.67</v>
      </c>
      <c r="F308" s="161"/>
      <c r="G308" s="161"/>
      <c r="H308" s="161"/>
      <c r="I308" s="161"/>
      <c r="J308" s="161"/>
      <c r="K308" s="161"/>
      <c r="L308" s="161"/>
      <c r="M308" s="161"/>
      <c r="N308" s="161"/>
      <c r="O308" s="161"/>
      <c r="P308" s="161"/>
      <c r="Q308" s="161"/>
      <c r="R308" s="161"/>
      <c r="S308" s="161"/>
      <c r="T308" s="161"/>
      <c r="U308" s="161"/>
      <c r="V308" s="161"/>
      <c r="W308" s="161"/>
      <c r="X308" s="151"/>
      <c r="Y308" s="151"/>
      <c r="Z308" s="151"/>
      <c r="AA308" s="151"/>
      <c r="AB308" s="151"/>
      <c r="AC308" s="151"/>
      <c r="AD308" s="151"/>
      <c r="AE308" s="151"/>
      <c r="AF308" s="151"/>
      <c r="AG308" s="151" t="s">
        <v>203</v>
      </c>
      <c r="AH308" s="151">
        <v>0</v>
      </c>
      <c r="AI308" s="151"/>
      <c r="AJ308" s="151"/>
      <c r="AK308" s="151"/>
      <c r="AL308" s="151"/>
      <c r="AM308" s="151"/>
      <c r="AN308" s="151"/>
      <c r="AO308" s="151"/>
      <c r="AP308" s="151"/>
      <c r="AQ308" s="151"/>
      <c r="AR308" s="151"/>
      <c r="AS308" s="151"/>
      <c r="AT308" s="151"/>
      <c r="AU308" s="151"/>
      <c r="AV308" s="151"/>
      <c r="AW308" s="151"/>
      <c r="AX308" s="151"/>
      <c r="AY308" s="151"/>
      <c r="AZ308" s="151"/>
      <c r="BA308" s="151"/>
      <c r="BB308" s="151"/>
      <c r="BC308" s="151"/>
      <c r="BD308" s="151"/>
      <c r="BE308" s="151"/>
      <c r="BF308" s="151"/>
      <c r="BG308" s="151"/>
      <c r="BH308" s="151"/>
    </row>
    <row r="309" spans="1:60" outlineLevel="1" x14ac:dyDescent="0.2">
      <c r="A309" s="158"/>
      <c r="B309" s="159"/>
      <c r="C309" s="196" t="s">
        <v>447</v>
      </c>
      <c r="D309" s="184"/>
      <c r="E309" s="185">
        <v>7.1550000000000002</v>
      </c>
      <c r="F309" s="161"/>
      <c r="G309" s="161"/>
      <c r="H309" s="161"/>
      <c r="I309" s="161"/>
      <c r="J309" s="161"/>
      <c r="K309" s="161"/>
      <c r="L309" s="161"/>
      <c r="M309" s="161"/>
      <c r="N309" s="161"/>
      <c r="O309" s="161"/>
      <c r="P309" s="161"/>
      <c r="Q309" s="161"/>
      <c r="R309" s="161"/>
      <c r="S309" s="161"/>
      <c r="T309" s="161"/>
      <c r="U309" s="161"/>
      <c r="V309" s="161"/>
      <c r="W309" s="161"/>
      <c r="X309" s="151"/>
      <c r="Y309" s="151"/>
      <c r="Z309" s="151"/>
      <c r="AA309" s="151"/>
      <c r="AB309" s="151"/>
      <c r="AC309" s="151"/>
      <c r="AD309" s="151"/>
      <c r="AE309" s="151"/>
      <c r="AF309" s="151"/>
      <c r="AG309" s="151" t="s">
        <v>203</v>
      </c>
      <c r="AH309" s="151">
        <v>0</v>
      </c>
      <c r="AI309" s="151"/>
      <c r="AJ309" s="151"/>
      <c r="AK309" s="151"/>
      <c r="AL309" s="151"/>
      <c r="AM309" s="151"/>
      <c r="AN309" s="151"/>
      <c r="AO309" s="151"/>
      <c r="AP309" s="151"/>
      <c r="AQ309" s="151"/>
      <c r="AR309" s="151"/>
      <c r="AS309" s="151"/>
      <c r="AT309" s="151"/>
      <c r="AU309" s="151"/>
      <c r="AV309" s="151"/>
      <c r="AW309" s="151"/>
      <c r="AX309" s="151"/>
      <c r="AY309" s="151"/>
      <c r="AZ309" s="151"/>
      <c r="BA309" s="151"/>
      <c r="BB309" s="151"/>
      <c r="BC309" s="151"/>
      <c r="BD309" s="151"/>
      <c r="BE309" s="151"/>
      <c r="BF309" s="151"/>
      <c r="BG309" s="151"/>
      <c r="BH309" s="151"/>
    </row>
    <row r="310" spans="1:60" outlineLevel="1" x14ac:dyDescent="0.2">
      <c r="A310" s="170">
        <v>60</v>
      </c>
      <c r="B310" s="171" t="s">
        <v>491</v>
      </c>
      <c r="C310" s="180" t="s">
        <v>492</v>
      </c>
      <c r="D310" s="172" t="s">
        <v>197</v>
      </c>
      <c r="E310" s="173">
        <v>69.816500000000005</v>
      </c>
      <c r="F310" s="174"/>
      <c r="G310" s="175">
        <f>ROUND(E310*F310,2)</f>
        <v>0</v>
      </c>
      <c r="H310" s="174"/>
      <c r="I310" s="175">
        <f>ROUND(E310*H310,2)</f>
        <v>0</v>
      </c>
      <c r="J310" s="174"/>
      <c r="K310" s="175">
        <f>ROUND(E310*J310,2)</f>
        <v>0</v>
      </c>
      <c r="L310" s="175">
        <v>21</v>
      </c>
      <c r="M310" s="175">
        <f>G310*(1+L310/100)</f>
        <v>0</v>
      </c>
      <c r="N310" s="175">
        <v>0</v>
      </c>
      <c r="O310" s="175">
        <f>ROUND(E310*N310,2)</f>
        <v>0</v>
      </c>
      <c r="P310" s="175">
        <v>8.0000000000000002E-3</v>
      </c>
      <c r="Q310" s="175">
        <f>ROUND(E310*P310,2)</f>
        <v>0.56000000000000005</v>
      </c>
      <c r="R310" s="175" t="s">
        <v>483</v>
      </c>
      <c r="S310" s="175" t="s">
        <v>174</v>
      </c>
      <c r="T310" s="176" t="s">
        <v>174</v>
      </c>
      <c r="U310" s="161">
        <v>6.6000000000000003E-2</v>
      </c>
      <c r="V310" s="161">
        <f>ROUND(E310*U310,2)</f>
        <v>4.6100000000000003</v>
      </c>
      <c r="W310" s="161"/>
      <c r="X310" s="151"/>
      <c r="Y310" s="151"/>
      <c r="Z310" s="151"/>
      <c r="AA310" s="151"/>
      <c r="AB310" s="151"/>
      <c r="AC310" s="151"/>
      <c r="AD310" s="151"/>
      <c r="AE310" s="151"/>
      <c r="AF310" s="151"/>
      <c r="AG310" s="151" t="s">
        <v>199</v>
      </c>
      <c r="AH310" s="151"/>
      <c r="AI310" s="151"/>
      <c r="AJ310" s="151"/>
      <c r="AK310" s="151"/>
      <c r="AL310" s="151"/>
      <c r="AM310" s="151"/>
      <c r="AN310" s="151"/>
      <c r="AO310" s="151"/>
      <c r="AP310" s="151"/>
      <c r="AQ310" s="151"/>
      <c r="AR310" s="151"/>
      <c r="AS310" s="151"/>
      <c r="AT310" s="151"/>
      <c r="AU310" s="151"/>
      <c r="AV310" s="151"/>
      <c r="AW310" s="151"/>
      <c r="AX310" s="151"/>
      <c r="AY310" s="151"/>
      <c r="AZ310" s="151"/>
      <c r="BA310" s="151"/>
      <c r="BB310" s="151"/>
      <c r="BC310" s="151"/>
      <c r="BD310" s="151"/>
      <c r="BE310" s="151"/>
      <c r="BF310" s="151"/>
      <c r="BG310" s="151"/>
      <c r="BH310" s="151"/>
    </row>
    <row r="311" spans="1:60" outlineLevel="1" x14ac:dyDescent="0.2">
      <c r="A311" s="158"/>
      <c r="B311" s="159"/>
      <c r="C311" s="196" t="s">
        <v>493</v>
      </c>
      <c r="D311" s="184"/>
      <c r="E311" s="185">
        <v>69.816500000000005</v>
      </c>
      <c r="F311" s="161"/>
      <c r="G311" s="161"/>
      <c r="H311" s="161"/>
      <c r="I311" s="161"/>
      <c r="J311" s="161"/>
      <c r="K311" s="161"/>
      <c r="L311" s="161"/>
      <c r="M311" s="161"/>
      <c r="N311" s="161"/>
      <c r="O311" s="161"/>
      <c r="P311" s="161"/>
      <c r="Q311" s="161"/>
      <c r="R311" s="161"/>
      <c r="S311" s="161"/>
      <c r="T311" s="161"/>
      <c r="U311" s="161"/>
      <c r="V311" s="161"/>
      <c r="W311" s="161"/>
      <c r="X311" s="151"/>
      <c r="Y311" s="151"/>
      <c r="Z311" s="151"/>
      <c r="AA311" s="151"/>
      <c r="AB311" s="151"/>
      <c r="AC311" s="151"/>
      <c r="AD311" s="151"/>
      <c r="AE311" s="151"/>
      <c r="AF311" s="151"/>
      <c r="AG311" s="151" t="s">
        <v>203</v>
      </c>
      <c r="AH311" s="151">
        <v>0</v>
      </c>
      <c r="AI311" s="151"/>
      <c r="AJ311" s="151"/>
      <c r="AK311" s="151"/>
      <c r="AL311" s="151"/>
      <c r="AM311" s="151"/>
      <c r="AN311" s="151"/>
      <c r="AO311" s="151"/>
      <c r="AP311" s="151"/>
      <c r="AQ311" s="151"/>
      <c r="AR311" s="151"/>
      <c r="AS311" s="151"/>
      <c r="AT311" s="151"/>
      <c r="AU311" s="151"/>
      <c r="AV311" s="151"/>
      <c r="AW311" s="151"/>
      <c r="AX311" s="151"/>
      <c r="AY311" s="151"/>
      <c r="AZ311" s="151"/>
      <c r="BA311" s="151"/>
      <c r="BB311" s="151"/>
      <c r="BC311" s="151"/>
      <c r="BD311" s="151"/>
      <c r="BE311" s="151"/>
      <c r="BF311" s="151"/>
      <c r="BG311" s="151"/>
      <c r="BH311" s="151"/>
    </row>
    <row r="312" spans="1:60" ht="33.75" outlineLevel="1" x14ac:dyDescent="0.2">
      <c r="A312" s="170">
        <v>61</v>
      </c>
      <c r="B312" s="171" t="s">
        <v>494</v>
      </c>
      <c r="C312" s="180" t="s">
        <v>495</v>
      </c>
      <c r="D312" s="172" t="s">
        <v>216</v>
      </c>
      <c r="E312" s="173">
        <v>44.190000000000005</v>
      </c>
      <c r="F312" s="174"/>
      <c r="G312" s="175">
        <f>ROUND(E312*F312,2)</f>
        <v>0</v>
      </c>
      <c r="H312" s="174"/>
      <c r="I312" s="175">
        <f>ROUND(E312*H312,2)</f>
        <v>0</v>
      </c>
      <c r="J312" s="174"/>
      <c r="K312" s="175">
        <f>ROUND(E312*J312,2)</f>
        <v>0</v>
      </c>
      <c r="L312" s="175">
        <v>21</v>
      </c>
      <c r="M312" s="175">
        <f>G312*(1+L312/100)</f>
        <v>0</v>
      </c>
      <c r="N312" s="175">
        <v>0</v>
      </c>
      <c r="O312" s="175">
        <f>ROUND(E312*N312,2)</f>
        <v>0</v>
      </c>
      <c r="P312" s="175">
        <v>0</v>
      </c>
      <c r="Q312" s="175">
        <f>ROUND(E312*P312,2)</f>
        <v>0</v>
      </c>
      <c r="R312" s="175" t="s">
        <v>483</v>
      </c>
      <c r="S312" s="175" t="s">
        <v>174</v>
      </c>
      <c r="T312" s="176" t="s">
        <v>174</v>
      </c>
      <c r="U312" s="161">
        <v>0.26</v>
      </c>
      <c r="V312" s="161">
        <f>ROUND(E312*U312,2)</f>
        <v>11.49</v>
      </c>
      <c r="W312" s="161"/>
      <c r="X312" s="151"/>
      <c r="Y312" s="151"/>
      <c r="Z312" s="151"/>
      <c r="AA312" s="151"/>
      <c r="AB312" s="151"/>
      <c r="AC312" s="151"/>
      <c r="AD312" s="151"/>
      <c r="AE312" s="151"/>
      <c r="AF312" s="151"/>
      <c r="AG312" s="151" t="s">
        <v>199</v>
      </c>
      <c r="AH312" s="151"/>
      <c r="AI312" s="151"/>
      <c r="AJ312" s="151"/>
      <c r="AK312" s="151"/>
      <c r="AL312" s="151"/>
      <c r="AM312" s="151"/>
      <c r="AN312" s="151"/>
      <c r="AO312" s="151"/>
      <c r="AP312" s="151"/>
      <c r="AQ312" s="151"/>
      <c r="AR312" s="151"/>
      <c r="AS312" s="151"/>
      <c r="AT312" s="151"/>
      <c r="AU312" s="151"/>
      <c r="AV312" s="151"/>
      <c r="AW312" s="151"/>
      <c r="AX312" s="151"/>
      <c r="AY312" s="151"/>
      <c r="AZ312" s="151"/>
      <c r="BA312" s="151"/>
      <c r="BB312" s="151"/>
      <c r="BC312" s="151"/>
      <c r="BD312" s="151"/>
      <c r="BE312" s="151"/>
      <c r="BF312" s="151"/>
      <c r="BG312" s="151"/>
      <c r="BH312" s="151"/>
    </row>
    <row r="313" spans="1:60" outlineLevel="1" x14ac:dyDescent="0.2">
      <c r="A313" s="158"/>
      <c r="B313" s="159"/>
      <c r="C313" s="252" t="s">
        <v>496</v>
      </c>
      <c r="D313" s="253"/>
      <c r="E313" s="253"/>
      <c r="F313" s="253"/>
      <c r="G313" s="253"/>
      <c r="H313" s="161"/>
      <c r="I313" s="161"/>
      <c r="J313" s="161"/>
      <c r="K313" s="161"/>
      <c r="L313" s="161"/>
      <c r="M313" s="161"/>
      <c r="N313" s="161"/>
      <c r="O313" s="161"/>
      <c r="P313" s="161"/>
      <c r="Q313" s="161"/>
      <c r="R313" s="161"/>
      <c r="S313" s="161"/>
      <c r="T313" s="161"/>
      <c r="U313" s="161"/>
      <c r="V313" s="161"/>
      <c r="W313" s="161"/>
      <c r="X313" s="151"/>
      <c r="Y313" s="151"/>
      <c r="Z313" s="151"/>
      <c r="AA313" s="151"/>
      <c r="AB313" s="151"/>
      <c r="AC313" s="151"/>
      <c r="AD313" s="151"/>
      <c r="AE313" s="151"/>
      <c r="AF313" s="151"/>
      <c r="AG313" s="151" t="s">
        <v>178</v>
      </c>
      <c r="AH313" s="151"/>
      <c r="AI313" s="151"/>
      <c r="AJ313" s="151"/>
      <c r="AK313" s="151"/>
      <c r="AL313" s="151"/>
      <c r="AM313" s="151"/>
      <c r="AN313" s="151"/>
      <c r="AO313" s="151"/>
      <c r="AP313" s="151"/>
      <c r="AQ313" s="151"/>
      <c r="AR313" s="151"/>
      <c r="AS313" s="151"/>
      <c r="AT313" s="151"/>
      <c r="AU313" s="151"/>
      <c r="AV313" s="151"/>
      <c r="AW313" s="151"/>
      <c r="AX313" s="151"/>
      <c r="AY313" s="151"/>
      <c r="AZ313" s="151"/>
      <c r="BA313" s="151"/>
      <c r="BB313" s="151"/>
      <c r="BC313" s="151"/>
      <c r="BD313" s="151"/>
      <c r="BE313" s="151"/>
      <c r="BF313" s="151"/>
      <c r="BG313" s="151"/>
      <c r="BH313" s="151"/>
    </row>
    <row r="314" spans="1:60" outlineLevel="1" x14ac:dyDescent="0.2">
      <c r="A314" s="158"/>
      <c r="B314" s="159"/>
      <c r="C314" s="196" t="s">
        <v>497</v>
      </c>
      <c r="D314" s="184"/>
      <c r="E314" s="185">
        <v>10.8</v>
      </c>
      <c r="F314" s="161"/>
      <c r="G314" s="161"/>
      <c r="H314" s="161"/>
      <c r="I314" s="161"/>
      <c r="J314" s="161"/>
      <c r="K314" s="161"/>
      <c r="L314" s="161"/>
      <c r="M314" s="161"/>
      <c r="N314" s="161"/>
      <c r="O314" s="161"/>
      <c r="P314" s="161"/>
      <c r="Q314" s="161"/>
      <c r="R314" s="161"/>
      <c r="S314" s="161"/>
      <c r="T314" s="161"/>
      <c r="U314" s="161"/>
      <c r="V314" s="161"/>
      <c r="W314" s="161"/>
      <c r="X314" s="151"/>
      <c r="Y314" s="151"/>
      <c r="Z314" s="151"/>
      <c r="AA314" s="151"/>
      <c r="AB314" s="151"/>
      <c r="AC314" s="151"/>
      <c r="AD314" s="151"/>
      <c r="AE314" s="151"/>
      <c r="AF314" s="151"/>
      <c r="AG314" s="151" t="s">
        <v>203</v>
      </c>
      <c r="AH314" s="151">
        <v>0</v>
      </c>
      <c r="AI314" s="151"/>
      <c r="AJ314" s="151"/>
      <c r="AK314" s="151"/>
      <c r="AL314" s="151"/>
      <c r="AM314" s="151"/>
      <c r="AN314" s="151"/>
      <c r="AO314" s="151"/>
      <c r="AP314" s="151"/>
      <c r="AQ314" s="151"/>
      <c r="AR314" s="151"/>
      <c r="AS314" s="151"/>
      <c r="AT314" s="151"/>
      <c r="AU314" s="151"/>
      <c r="AV314" s="151"/>
      <c r="AW314" s="151"/>
      <c r="AX314" s="151"/>
      <c r="AY314" s="151"/>
      <c r="AZ314" s="151"/>
      <c r="BA314" s="151"/>
      <c r="BB314" s="151"/>
      <c r="BC314" s="151"/>
      <c r="BD314" s="151"/>
      <c r="BE314" s="151"/>
      <c r="BF314" s="151"/>
      <c r="BG314" s="151"/>
      <c r="BH314" s="151"/>
    </row>
    <row r="315" spans="1:60" outlineLevel="1" x14ac:dyDescent="0.2">
      <c r="A315" s="158"/>
      <c r="B315" s="159"/>
      <c r="C315" s="196" t="s">
        <v>498</v>
      </c>
      <c r="D315" s="184"/>
      <c r="E315" s="185">
        <v>4.7</v>
      </c>
      <c r="F315" s="161"/>
      <c r="G315" s="161"/>
      <c r="H315" s="161"/>
      <c r="I315" s="161"/>
      <c r="J315" s="161"/>
      <c r="K315" s="161"/>
      <c r="L315" s="161"/>
      <c r="M315" s="161"/>
      <c r="N315" s="161"/>
      <c r="O315" s="161"/>
      <c r="P315" s="161"/>
      <c r="Q315" s="161"/>
      <c r="R315" s="161"/>
      <c r="S315" s="161"/>
      <c r="T315" s="161"/>
      <c r="U315" s="161"/>
      <c r="V315" s="161"/>
      <c r="W315" s="161"/>
      <c r="X315" s="151"/>
      <c r="Y315" s="151"/>
      <c r="Z315" s="151"/>
      <c r="AA315" s="151"/>
      <c r="AB315" s="151"/>
      <c r="AC315" s="151"/>
      <c r="AD315" s="151"/>
      <c r="AE315" s="151"/>
      <c r="AF315" s="151"/>
      <c r="AG315" s="151" t="s">
        <v>203</v>
      </c>
      <c r="AH315" s="151">
        <v>0</v>
      </c>
      <c r="AI315" s="151"/>
      <c r="AJ315" s="151"/>
      <c r="AK315" s="151"/>
      <c r="AL315" s="151"/>
      <c r="AM315" s="151"/>
      <c r="AN315" s="151"/>
      <c r="AO315" s="151"/>
      <c r="AP315" s="151"/>
      <c r="AQ315" s="151"/>
      <c r="AR315" s="151"/>
      <c r="AS315" s="151"/>
      <c r="AT315" s="151"/>
      <c r="AU315" s="151"/>
      <c r="AV315" s="151"/>
      <c r="AW315" s="151"/>
      <c r="AX315" s="151"/>
      <c r="AY315" s="151"/>
      <c r="AZ315" s="151"/>
      <c r="BA315" s="151"/>
      <c r="BB315" s="151"/>
      <c r="BC315" s="151"/>
      <c r="BD315" s="151"/>
      <c r="BE315" s="151"/>
      <c r="BF315" s="151"/>
      <c r="BG315" s="151"/>
      <c r="BH315" s="151"/>
    </row>
    <row r="316" spans="1:60" outlineLevel="1" x14ac:dyDescent="0.2">
      <c r="A316" s="158"/>
      <c r="B316" s="159"/>
      <c r="C316" s="196" t="s">
        <v>499</v>
      </c>
      <c r="D316" s="184"/>
      <c r="E316" s="185">
        <v>3.2</v>
      </c>
      <c r="F316" s="161"/>
      <c r="G316" s="161"/>
      <c r="H316" s="161"/>
      <c r="I316" s="161"/>
      <c r="J316" s="161"/>
      <c r="K316" s="161"/>
      <c r="L316" s="161"/>
      <c r="M316" s="161"/>
      <c r="N316" s="161"/>
      <c r="O316" s="161"/>
      <c r="P316" s="161"/>
      <c r="Q316" s="161"/>
      <c r="R316" s="161"/>
      <c r="S316" s="161"/>
      <c r="T316" s="161"/>
      <c r="U316" s="161"/>
      <c r="V316" s="161"/>
      <c r="W316" s="161"/>
      <c r="X316" s="151"/>
      <c r="Y316" s="151"/>
      <c r="Z316" s="151"/>
      <c r="AA316" s="151"/>
      <c r="AB316" s="151"/>
      <c r="AC316" s="151"/>
      <c r="AD316" s="151"/>
      <c r="AE316" s="151"/>
      <c r="AF316" s="151"/>
      <c r="AG316" s="151" t="s">
        <v>203</v>
      </c>
      <c r="AH316" s="151">
        <v>0</v>
      </c>
      <c r="AI316" s="151"/>
      <c r="AJ316" s="151"/>
      <c r="AK316" s="151"/>
      <c r="AL316" s="151"/>
      <c r="AM316" s="151"/>
      <c r="AN316" s="151"/>
      <c r="AO316" s="151"/>
      <c r="AP316" s="151"/>
      <c r="AQ316" s="151"/>
      <c r="AR316" s="151"/>
      <c r="AS316" s="151"/>
      <c r="AT316" s="151"/>
      <c r="AU316" s="151"/>
      <c r="AV316" s="151"/>
      <c r="AW316" s="151"/>
      <c r="AX316" s="151"/>
      <c r="AY316" s="151"/>
      <c r="AZ316" s="151"/>
      <c r="BA316" s="151"/>
      <c r="BB316" s="151"/>
      <c r="BC316" s="151"/>
      <c r="BD316" s="151"/>
      <c r="BE316" s="151"/>
      <c r="BF316" s="151"/>
      <c r="BG316" s="151"/>
      <c r="BH316" s="151"/>
    </row>
    <row r="317" spans="1:60" outlineLevel="1" x14ac:dyDescent="0.2">
      <c r="A317" s="158"/>
      <c r="B317" s="159"/>
      <c r="C317" s="196" t="s">
        <v>500</v>
      </c>
      <c r="D317" s="184"/>
      <c r="E317" s="185">
        <v>3.1</v>
      </c>
      <c r="F317" s="161"/>
      <c r="G317" s="161"/>
      <c r="H317" s="161"/>
      <c r="I317" s="161"/>
      <c r="J317" s="161"/>
      <c r="K317" s="161"/>
      <c r="L317" s="161"/>
      <c r="M317" s="161"/>
      <c r="N317" s="161"/>
      <c r="O317" s="161"/>
      <c r="P317" s="161"/>
      <c r="Q317" s="161"/>
      <c r="R317" s="161"/>
      <c r="S317" s="161"/>
      <c r="T317" s="161"/>
      <c r="U317" s="161"/>
      <c r="V317" s="161"/>
      <c r="W317" s="161"/>
      <c r="X317" s="151"/>
      <c r="Y317" s="151"/>
      <c r="Z317" s="151"/>
      <c r="AA317" s="151"/>
      <c r="AB317" s="151"/>
      <c r="AC317" s="151"/>
      <c r="AD317" s="151"/>
      <c r="AE317" s="151"/>
      <c r="AF317" s="151"/>
      <c r="AG317" s="151" t="s">
        <v>203</v>
      </c>
      <c r="AH317" s="151">
        <v>0</v>
      </c>
      <c r="AI317" s="151"/>
      <c r="AJ317" s="151"/>
      <c r="AK317" s="151"/>
      <c r="AL317" s="151"/>
      <c r="AM317" s="151"/>
      <c r="AN317" s="151"/>
      <c r="AO317" s="151"/>
      <c r="AP317" s="151"/>
      <c r="AQ317" s="151"/>
      <c r="AR317" s="151"/>
      <c r="AS317" s="151"/>
      <c r="AT317" s="151"/>
      <c r="AU317" s="151"/>
      <c r="AV317" s="151"/>
      <c r="AW317" s="151"/>
      <c r="AX317" s="151"/>
      <c r="AY317" s="151"/>
      <c r="AZ317" s="151"/>
      <c r="BA317" s="151"/>
      <c r="BB317" s="151"/>
      <c r="BC317" s="151"/>
      <c r="BD317" s="151"/>
      <c r="BE317" s="151"/>
      <c r="BF317" s="151"/>
      <c r="BG317" s="151"/>
      <c r="BH317" s="151"/>
    </row>
    <row r="318" spans="1:60" outlineLevel="1" x14ac:dyDescent="0.2">
      <c r="A318" s="158"/>
      <c r="B318" s="159"/>
      <c r="C318" s="196" t="s">
        <v>501</v>
      </c>
      <c r="D318" s="184"/>
      <c r="E318" s="185">
        <v>4.3000000000000007</v>
      </c>
      <c r="F318" s="161"/>
      <c r="G318" s="161"/>
      <c r="H318" s="161"/>
      <c r="I318" s="161"/>
      <c r="J318" s="161"/>
      <c r="K318" s="161"/>
      <c r="L318" s="161"/>
      <c r="M318" s="161"/>
      <c r="N318" s="161"/>
      <c r="O318" s="161"/>
      <c r="P318" s="161"/>
      <c r="Q318" s="161"/>
      <c r="R318" s="161"/>
      <c r="S318" s="161"/>
      <c r="T318" s="161"/>
      <c r="U318" s="161"/>
      <c r="V318" s="161"/>
      <c r="W318" s="161"/>
      <c r="X318" s="151"/>
      <c r="Y318" s="151"/>
      <c r="Z318" s="151"/>
      <c r="AA318" s="151"/>
      <c r="AB318" s="151"/>
      <c r="AC318" s="151"/>
      <c r="AD318" s="151"/>
      <c r="AE318" s="151"/>
      <c r="AF318" s="151"/>
      <c r="AG318" s="151" t="s">
        <v>203</v>
      </c>
      <c r="AH318" s="151">
        <v>0</v>
      </c>
      <c r="AI318" s="151"/>
      <c r="AJ318" s="151"/>
      <c r="AK318" s="151"/>
      <c r="AL318" s="151"/>
      <c r="AM318" s="151"/>
      <c r="AN318" s="151"/>
      <c r="AO318" s="151"/>
      <c r="AP318" s="151"/>
      <c r="AQ318" s="151"/>
      <c r="AR318" s="151"/>
      <c r="AS318" s="151"/>
      <c r="AT318" s="151"/>
      <c r="AU318" s="151"/>
      <c r="AV318" s="151"/>
      <c r="AW318" s="151"/>
      <c r="AX318" s="151"/>
      <c r="AY318" s="151"/>
      <c r="AZ318" s="151"/>
      <c r="BA318" s="151"/>
      <c r="BB318" s="151"/>
      <c r="BC318" s="151"/>
      <c r="BD318" s="151"/>
      <c r="BE318" s="151"/>
      <c r="BF318" s="151"/>
      <c r="BG318" s="151"/>
      <c r="BH318" s="151"/>
    </row>
    <row r="319" spans="1:60" outlineLevel="1" x14ac:dyDescent="0.2">
      <c r="A319" s="158"/>
      <c r="B319" s="159"/>
      <c r="C319" s="196" t="s">
        <v>226</v>
      </c>
      <c r="D319" s="184"/>
      <c r="E319" s="185">
        <v>6.82</v>
      </c>
      <c r="F319" s="161"/>
      <c r="G319" s="161"/>
      <c r="H319" s="161"/>
      <c r="I319" s="161"/>
      <c r="J319" s="161"/>
      <c r="K319" s="161"/>
      <c r="L319" s="161"/>
      <c r="M319" s="161"/>
      <c r="N319" s="161"/>
      <c r="O319" s="161"/>
      <c r="P319" s="161"/>
      <c r="Q319" s="161"/>
      <c r="R319" s="161"/>
      <c r="S319" s="161"/>
      <c r="T319" s="161"/>
      <c r="U319" s="161"/>
      <c r="V319" s="161"/>
      <c r="W319" s="161"/>
      <c r="X319" s="151"/>
      <c r="Y319" s="151"/>
      <c r="Z319" s="151"/>
      <c r="AA319" s="151"/>
      <c r="AB319" s="151"/>
      <c r="AC319" s="151"/>
      <c r="AD319" s="151"/>
      <c r="AE319" s="151"/>
      <c r="AF319" s="151"/>
      <c r="AG319" s="151" t="s">
        <v>203</v>
      </c>
      <c r="AH319" s="151">
        <v>0</v>
      </c>
      <c r="AI319" s="151"/>
      <c r="AJ319" s="151"/>
      <c r="AK319" s="151"/>
      <c r="AL319" s="151"/>
      <c r="AM319" s="151"/>
      <c r="AN319" s="151"/>
      <c r="AO319" s="151"/>
      <c r="AP319" s="151"/>
      <c r="AQ319" s="151"/>
      <c r="AR319" s="151"/>
      <c r="AS319" s="151"/>
      <c r="AT319" s="151"/>
      <c r="AU319" s="151"/>
      <c r="AV319" s="151"/>
      <c r="AW319" s="151"/>
      <c r="AX319" s="151"/>
      <c r="AY319" s="151"/>
      <c r="AZ319" s="151"/>
      <c r="BA319" s="151"/>
      <c r="BB319" s="151"/>
      <c r="BC319" s="151"/>
      <c r="BD319" s="151"/>
      <c r="BE319" s="151"/>
      <c r="BF319" s="151"/>
      <c r="BG319" s="151"/>
      <c r="BH319" s="151"/>
    </row>
    <row r="320" spans="1:60" outlineLevel="1" x14ac:dyDescent="0.2">
      <c r="A320" s="158"/>
      <c r="B320" s="159"/>
      <c r="C320" s="196" t="s">
        <v>227</v>
      </c>
      <c r="D320" s="184"/>
      <c r="E320" s="185">
        <v>6.1700000000000008</v>
      </c>
      <c r="F320" s="161"/>
      <c r="G320" s="161"/>
      <c r="H320" s="161"/>
      <c r="I320" s="161"/>
      <c r="J320" s="161"/>
      <c r="K320" s="161"/>
      <c r="L320" s="161"/>
      <c r="M320" s="161"/>
      <c r="N320" s="161"/>
      <c r="O320" s="161"/>
      <c r="P320" s="161"/>
      <c r="Q320" s="161"/>
      <c r="R320" s="161"/>
      <c r="S320" s="161"/>
      <c r="T320" s="161"/>
      <c r="U320" s="161"/>
      <c r="V320" s="161"/>
      <c r="W320" s="161"/>
      <c r="X320" s="151"/>
      <c r="Y320" s="151"/>
      <c r="Z320" s="151"/>
      <c r="AA320" s="151"/>
      <c r="AB320" s="151"/>
      <c r="AC320" s="151"/>
      <c r="AD320" s="151"/>
      <c r="AE320" s="151"/>
      <c r="AF320" s="151"/>
      <c r="AG320" s="151" t="s">
        <v>203</v>
      </c>
      <c r="AH320" s="151">
        <v>0</v>
      </c>
      <c r="AI320" s="151"/>
      <c r="AJ320" s="151"/>
      <c r="AK320" s="151"/>
      <c r="AL320" s="151"/>
      <c r="AM320" s="151"/>
      <c r="AN320" s="151"/>
      <c r="AO320" s="151"/>
      <c r="AP320" s="151"/>
      <c r="AQ320" s="151"/>
      <c r="AR320" s="151"/>
      <c r="AS320" s="151"/>
      <c r="AT320" s="151"/>
      <c r="AU320" s="151"/>
      <c r="AV320" s="151"/>
      <c r="AW320" s="151"/>
      <c r="AX320" s="151"/>
      <c r="AY320" s="151"/>
      <c r="AZ320" s="151"/>
      <c r="BA320" s="151"/>
      <c r="BB320" s="151"/>
      <c r="BC320" s="151"/>
      <c r="BD320" s="151"/>
      <c r="BE320" s="151"/>
      <c r="BF320" s="151"/>
      <c r="BG320" s="151"/>
      <c r="BH320" s="151"/>
    </row>
    <row r="321" spans="1:60" outlineLevel="1" x14ac:dyDescent="0.2">
      <c r="A321" s="158"/>
      <c r="B321" s="159"/>
      <c r="C321" s="196" t="s">
        <v>228</v>
      </c>
      <c r="D321" s="184"/>
      <c r="E321" s="185">
        <v>5.1000000000000005</v>
      </c>
      <c r="F321" s="161"/>
      <c r="G321" s="161"/>
      <c r="H321" s="161"/>
      <c r="I321" s="161"/>
      <c r="J321" s="161"/>
      <c r="K321" s="161"/>
      <c r="L321" s="161"/>
      <c r="M321" s="161"/>
      <c r="N321" s="161"/>
      <c r="O321" s="161"/>
      <c r="P321" s="161"/>
      <c r="Q321" s="161"/>
      <c r="R321" s="161"/>
      <c r="S321" s="161"/>
      <c r="T321" s="161"/>
      <c r="U321" s="161"/>
      <c r="V321" s="161"/>
      <c r="W321" s="161"/>
      <c r="X321" s="151"/>
      <c r="Y321" s="151"/>
      <c r="Z321" s="151"/>
      <c r="AA321" s="151"/>
      <c r="AB321" s="151"/>
      <c r="AC321" s="151"/>
      <c r="AD321" s="151"/>
      <c r="AE321" s="151"/>
      <c r="AF321" s="151"/>
      <c r="AG321" s="151" t="s">
        <v>203</v>
      </c>
      <c r="AH321" s="151">
        <v>0</v>
      </c>
      <c r="AI321" s="151"/>
      <c r="AJ321" s="151"/>
      <c r="AK321" s="151"/>
      <c r="AL321" s="151"/>
      <c r="AM321" s="151"/>
      <c r="AN321" s="151"/>
      <c r="AO321" s="151"/>
      <c r="AP321" s="151"/>
      <c r="AQ321" s="151"/>
      <c r="AR321" s="151"/>
      <c r="AS321" s="151"/>
      <c r="AT321" s="151"/>
      <c r="AU321" s="151"/>
      <c r="AV321" s="151"/>
      <c r="AW321" s="151"/>
      <c r="AX321" s="151"/>
      <c r="AY321" s="151"/>
      <c r="AZ321" s="151"/>
      <c r="BA321" s="151"/>
      <c r="BB321" s="151"/>
      <c r="BC321" s="151"/>
      <c r="BD321" s="151"/>
      <c r="BE321" s="151"/>
      <c r="BF321" s="151"/>
      <c r="BG321" s="151"/>
      <c r="BH321" s="151"/>
    </row>
    <row r="322" spans="1:60" ht="33.75" outlineLevel="1" x14ac:dyDescent="0.2">
      <c r="A322" s="170">
        <v>62</v>
      </c>
      <c r="B322" s="171" t="s">
        <v>502</v>
      </c>
      <c r="C322" s="180" t="s">
        <v>503</v>
      </c>
      <c r="D322" s="172" t="s">
        <v>216</v>
      </c>
      <c r="E322" s="173">
        <v>9.4</v>
      </c>
      <c r="F322" s="174"/>
      <c r="G322" s="175">
        <f>ROUND(E322*F322,2)</f>
        <v>0</v>
      </c>
      <c r="H322" s="174"/>
      <c r="I322" s="175">
        <f>ROUND(E322*H322,2)</f>
        <v>0</v>
      </c>
      <c r="J322" s="174"/>
      <c r="K322" s="175">
        <f>ROUND(E322*J322,2)</f>
        <v>0</v>
      </c>
      <c r="L322" s="175">
        <v>21</v>
      </c>
      <c r="M322" s="175">
        <f>G322*(1+L322/100)</f>
        <v>0</v>
      </c>
      <c r="N322" s="175">
        <v>1.2E-4</v>
      </c>
      <c r="O322" s="175">
        <f>ROUND(E322*N322,2)</f>
        <v>0</v>
      </c>
      <c r="P322" s="175">
        <v>0</v>
      </c>
      <c r="Q322" s="175">
        <f>ROUND(E322*P322,2)</f>
        <v>0</v>
      </c>
      <c r="R322" s="175" t="s">
        <v>483</v>
      </c>
      <c r="S322" s="175" t="s">
        <v>174</v>
      </c>
      <c r="T322" s="176" t="s">
        <v>174</v>
      </c>
      <c r="U322" s="161">
        <v>0.75</v>
      </c>
      <c r="V322" s="161">
        <f>ROUND(E322*U322,2)</f>
        <v>7.05</v>
      </c>
      <c r="W322" s="161"/>
      <c r="X322" s="151"/>
      <c r="Y322" s="151"/>
      <c r="Z322" s="151"/>
      <c r="AA322" s="151"/>
      <c r="AB322" s="151"/>
      <c r="AC322" s="151"/>
      <c r="AD322" s="151"/>
      <c r="AE322" s="151"/>
      <c r="AF322" s="151"/>
      <c r="AG322" s="151" t="s">
        <v>199</v>
      </c>
      <c r="AH322" s="151"/>
      <c r="AI322" s="151"/>
      <c r="AJ322" s="151"/>
      <c r="AK322" s="151"/>
      <c r="AL322" s="151"/>
      <c r="AM322" s="151"/>
      <c r="AN322" s="151"/>
      <c r="AO322" s="151"/>
      <c r="AP322" s="151"/>
      <c r="AQ322" s="151"/>
      <c r="AR322" s="151"/>
      <c r="AS322" s="151"/>
      <c r="AT322" s="151"/>
      <c r="AU322" s="151"/>
      <c r="AV322" s="151"/>
      <c r="AW322" s="151"/>
      <c r="AX322" s="151"/>
      <c r="AY322" s="151"/>
      <c r="AZ322" s="151"/>
      <c r="BA322" s="151"/>
      <c r="BB322" s="151"/>
      <c r="BC322" s="151"/>
      <c r="BD322" s="151"/>
      <c r="BE322" s="151"/>
      <c r="BF322" s="151"/>
      <c r="BG322" s="151"/>
      <c r="BH322" s="151"/>
    </row>
    <row r="323" spans="1:60" ht="22.5" outlineLevel="1" x14ac:dyDescent="0.2">
      <c r="A323" s="158"/>
      <c r="B323" s="159"/>
      <c r="C323" s="252" t="s">
        <v>504</v>
      </c>
      <c r="D323" s="253"/>
      <c r="E323" s="253"/>
      <c r="F323" s="253"/>
      <c r="G323" s="253"/>
      <c r="H323" s="161"/>
      <c r="I323" s="161"/>
      <c r="J323" s="161"/>
      <c r="K323" s="161"/>
      <c r="L323" s="161"/>
      <c r="M323" s="161"/>
      <c r="N323" s="161"/>
      <c r="O323" s="161"/>
      <c r="P323" s="161"/>
      <c r="Q323" s="161"/>
      <c r="R323" s="161"/>
      <c r="S323" s="161"/>
      <c r="T323" s="161"/>
      <c r="U323" s="161"/>
      <c r="V323" s="161"/>
      <c r="W323" s="161"/>
      <c r="X323" s="151"/>
      <c r="Y323" s="151"/>
      <c r="Z323" s="151"/>
      <c r="AA323" s="151"/>
      <c r="AB323" s="151"/>
      <c r="AC323" s="151"/>
      <c r="AD323" s="151"/>
      <c r="AE323" s="151"/>
      <c r="AF323" s="151"/>
      <c r="AG323" s="151" t="s">
        <v>178</v>
      </c>
      <c r="AH323" s="151"/>
      <c r="AI323" s="151"/>
      <c r="AJ323" s="151"/>
      <c r="AK323" s="151"/>
      <c r="AL323" s="151"/>
      <c r="AM323" s="151"/>
      <c r="AN323" s="151"/>
      <c r="AO323" s="151"/>
      <c r="AP323" s="151"/>
      <c r="AQ323" s="151"/>
      <c r="AR323" s="151"/>
      <c r="AS323" s="151"/>
      <c r="AT323" s="151"/>
      <c r="AU323" s="151"/>
      <c r="AV323" s="151"/>
      <c r="AW323" s="151"/>
      <c r="AX323" s="151"/>
      <c r="AY323" s="151"/>
      <c r="AZ323" s="151"/>
      <c r="BA323" s="177" t="str">
        <f>C323</f>
        <v>Dodávka a aplikace parotěsné a paropropustné fólie, těsnicí pásky pod rám a pod vnější parapet, vymezovacího provazce pod vnitřní parapet a silikonového tmelu.</v>
      </c>
      <c r="BB323" s="151"/>
      <c r="BC323" s="151"/>
      <c r="BD323" s="151"/>
      <c r="BE323" s="151"/>
      <c r="BF323" s="151"/>
      <c r="BG323" s="151"/>
      <c r="BH323" s="151"/>
    </row>
    <row r="324" spans="1:60" outlineLevel="1" x14ac:dyDescent="0.2">
      <c r="A324" s="158"/>
      <c r="B324" s="159"/>
      <c r="C324" s="196" t="s">
        <v>336</v>
      </c>
      <c r="D324" s="184"/>
      <c r="E324" s="185">
        <v>3.6</v>
      </c>
      <c r="F324" s="161"/>
      <c r="G324" s="161"/>
      <c r="H324" s="161"/>
      <c r="I324" s="161"/>
      <c r="J324" s="161"/>
      <c r="K324" s="161"/>
      <c r="L324" s="161"/>
      <c r="M324" s="161"/>
      <c r="N324" s="161"/>
      <c r="O324" s="161"/>
      <c r="P324" s="161"/>
      <c r="Q324" s="161"/>
      <c r="R324" s="161"/>
      <c r="S324" s="161"/>
      <c r="T324" s="161"/>
      <c r="U324" s="161"/>
      <c r="V324" s="161"/>
      <c r="W324" s="161"/>
      <c r="X324" s="151"/>
      <c r="Y324" s="151"/>
      <c r="Z324" s="151"/>
      <c r="AA324" s="151"/>
      <c r="AB324" s="151"/>
      <c r="AC324" s="151"/>
      <c r="AD324" s="151"/>
      <c r="AE324" s="151"/>
      <c r="AF324" s="151"/>
      <c r="AG324" s="151" t="s">
        <v>203</v>
      </c>
      <c r="AH324" s="151">
        <v>0</v>
      </c>
      <c r="AI324" s="151"/>
      <c r="AJ324" s="151"/>
      <c r="AK324" s="151"/>
      <c r="AL324" s="151"/>
      <c r="AM324" s="151"/>
      <c r="AN324" s="151"/>
      <c r="AO324" s="151"/>
      <c r="AP324" s="151"/>
      <c r="AQ324" s="151"/>
      <c r="AR324" s="151"/>
      <c r="AS324" s="151"/>
      <c r="AT324" s="151"/>
      <c r="AU324" s="151"/>
      <c r="AV324" s="151"/>
      <c r="AW324" s="151"/>
      <c r="AX324" s="151"/>
      <c r="AY324" s="151"/>
      <c r="AZ324" s="151"/>
      <c r="BA324" s="151"/>
      <c r="BB324" s="151"/>
      <c r="BC324" s="151"/>
      <c r="BD324" s="151"/>
      <c r="BE324" s="151"/>
      <c r="BF324" s="151"/>
      <c r="BG324" s="151"/>
      <c r="BH324" s="151"/>
    </row>
    <row r="325" spans="1:60" outlineLevel="1" x14ac:dyDescent="0.2">
      <c r="A325" s="158"/>
      <c r="B325" s="159"/>
      <c r="C325" s="196" t="s">
        <v>505</v>
      </c>
      <c r="D325" s="184"/>
      <c r="E325" s="185">
        <v>1.5</v>
      </c>
      <c r="F325" s="161"/>
      <c r="G325" s="161"/>
      <c r="H325" s="161"/>
      <c r="I325" s="161"/>
      <c r="J325" s="161"/>
      <c r="K325" s="161"/>
      <c r="L325" s="161"/>
      <c r="M325" s="161"/>
      <c r="N325" s="161"/>
      <c r="O325" s="161"/>
      <c r="P325" s="161"/>
      <c r="Q325" s="161"/>
      <c r="R325" s="161"/>
      <c r="S325" s="161"/>
      <c r="T325" s="161"/>
      <c r="U325" s="161"/>
      <c r="V325" s="161"/>
      <c r="W325" s="161"/>
      <c r="X325" s="151"/>
      <c r="Y325" s="151"/>
      <c r="Z325" s="151"/>
      <c r="AA325" s="151"/>
      <c r="AB325" s="151"/>
      <c r="AC325" s="151"/>
      <c r="AD325" s="151"/>
      <c r="AE325" s="151"/>
      <c r="AF325" s="151"/>
      <c r="AG325" s="151" t="s">
        <v>203</v>
      </c>
      <c r="AH325" s="151">
        <v>0</v>
      </c>
      <c r="AI325" s="151"/>
      <c r="AJ325" s="151"/>
      <c r="AK325" s="151"/>
      <c r="AL325" s="151"/>
      <c r="AM325" s="151"/>
      <c r="AN325" s="151"/>
      <c r="AO325" s="151"/>
      <c r="AP325" s="151"/>
      <c r="AQ325" s="151"/>
      <c r="AR325" s="151"/>
      <c r="AS325" s="151"/>
      <c r="AT325" s="151"/>
      <c r="AU325" s="151"/>
      <c r="AV325" s="151"/>
      <c r="AW325" s="151"/>
      <c r="AX325" s="151"/>
      <c r="AY325" s="151"/>
      <c r="AZ325" s="151"/>
      <c r="BA325" s="151"/>
      <c r="BB325" s="151"/>
      <c r="BC325" s="151"/>
      <c r="BD325" s="151"/>
      <c r="BE325" s="151"/>
      <c r="BF325" s="151"/>
      <c r="BG325" s="151"/>
      <c r="BH325" s="151"/>
    </row>
    <row r="326" spans="1:60" outlineLevel="1" x14ac:dyDescent="0.2">
      <c r="A326" s="158"/>
      <c r="B326" s="159"/>
      <c r="C326" s="196" t="s">
        <v>506</v>
      </c>
      <c r="D326" s="184"/>
      <c r="E326" s="185">
        <v>1.3</v>
      </c>
      <c r="F326" s="161"/>
      <c r="G326" s="161"/>
      <c r="H326" s="161"/>
      <c r="I326" s="161"/>
      <c r="J326" s="161"/>
      <c r="K326" s="161"/>
      <c r="L326" s="161"/>
      <c r="M326" s="161"/>
      <c r="N326" s="161"/>
      <c r="O326" s="161"/>
      <c r="P326" s="161"/>
      <c r="Q326" s="161"/>
      <c r="R326" s="161"/>
      <c r="S326" s="161"/>
      <c r="T326" s="161"/>
      <c r="U326" s="161"/>
      <c r="V326" s="161"/>
      <c r="W326" s="161"/>
      <c r="X326" s="151"/>
      <c r="Y326" s="151"/>
      <c r="Z326" s="151"/>
      <c r="AA326" s="151"/>
      <c r="AB326" s="151"/>
      <c r="AC326" s="151"/>
      <c r="AD326" s="151"/>
      <c r="AE326" s="151"/>
      <c r="AF326" s="151"/>
      <c r="AG326" s="151" t="s">
        <v>203</v>
      </c>
      <c r="AH326" s="151">
        <v>0</v>
      </c>
      <c r="AI326" s="151"/>
      <c r="AJ326" s="151"/>
      <c r="AK326" s="151"/>
      <c r="AL326" s="151"/>
      <c r="AM326" s="151"/>
      <c r="AN326" s="151"/>
      <c r="AO326" s="151"/>
      <c r="AP326" s="151"/>
      <c r="AQ326" s="151"/>
      <c r="AR326" s="151"/>
      <c r="AS326" s="151"/>
      <c r="AT326" s="151"/>
      <c r="AU326" s="151"/>
      <c r="AV326" s="151"/>
      <c r="AW326" s="151"/>
      <c r="AX326" s="151"/>
      <c r="AY326" s="151"/>
      <c r="AZ326" s="151"/>
      <c r="BA326" s="151"/>
      <c r="BB326" s="151"/>
      <c r="BC326" s="151"/>
      <c r="BD326" s="151"/>
      <c r="BE326" s="151"/>
      <c r="BF326" s="151"/>
      <c r="BG326" s="151"/>
      <c r="BH326" s="151"/>
    </row>
    <row r="327" spans="1:60" outlineLevel="1" x14ac:dyDescent="0.2">
      <c r="A327" s="158"/>
      <c r="B327" s="159"/>
      <c r="C327" s="196" t="s">
        <v>507</v>
      </c>
      <c r="D327" s="184"/>
      <c r="E327" s="185">
        <v>1.2000000000000002</v>
      </c>
      <c r="F327" s="161"/>
      <c r="G327" s="161"/>
      <c r="H327" s="161"/>
      <c r="I327" s="161"/>
      <c r="J327" s="161"/>
      <c r="K327" s="161"/>
      <c r="L327" s="161"/>
      <c r="M327" s="161"/>
      <c r="N327" s="161"/>
      <c r="O327" s="161"/>
      <c r="P327" s="161"/>
      <c r="Q327" s="161"/>
      <c r="R327" s="161"/>
      <c r="S327" s="161"/>
      <c r="T327" s="161"/>
      <c r="U327" s="161"/>
      <c r="V327" s="161"/>
      <c r="W327" s="161"/>
      <c r="X327" s="151"/>
      <c r="Y327" s="151"/>
      <c r="Z327" s="151"/>
      <c r="AA327" s="151"/>
      <c r="AB327" s="151"/>
      <c r="AC327" s="151"/>
      <c r="AD327" s="151"/>
      <c r="AE327" s="151"/>
      <c r="AF327" s="151"/>
      <c r="AG327" s="151" t="s">
        <v>203</v>
      </c>
      <c r="AH327" s="151">
        <v>0</v>
      </c>
      <c r="AI327" s="151"/>
      <c r="AJ327" s="151"/>
      <c r="AK327" s="151"/>
      <c r="AL327" s="151"/>
      <c r="AM327" s="151"/>
      <c r="AN327" s="151"/>
      <c r="AO327" s="151"/>
      <c r="AP327" s="151"/>
      <c r="AQ327" s="151"/>
      <c r="AR327" s="151"/>
      <c r="AS327" s="151"/>
      <c r="AT327" s="151"/>
      <c r="AU327" s="151"/>
      <c r="AV327" s="151"/>
      <c r="AW327" s="151"/>
      <c r="AX327" s="151"/>
      <c r="AY327" s="151"/>
      <c r="AZ327" s="151"/>
      <c r="BA327" s="151"/>
      <c r="BB327" s="151"/>
      <c r="BC327" s="151"/>
      <c r="BD327" s="151"/>
      <c r="BE327" s="151"/>
      <c r="BF327" s="151"/>
      <c r="BG327" s="151"/>
      <c r="BH327" s="151"/>
    </row>
    <row r="328" spans="1:60" outlineLevel="1" x14ac:dyDescent="0.2">
      <c r="A328" s="158"/>
      <c r="B328" s="159"/>
      <c r="C328" s="196" t="s">
        <v>508</v>
      </c>
      <c r="D328" s="184"/>
      <c r="E328" s="185">
        <v>1.8</v>
      </c>
      <c r="F328" s="161"/>
      <c r="G328" s="161"/>
      <c r="H328" s="161"/>
      <c r="I328" s="161"/>
      <c r="J328" s="161"/>
      <c r="K328" s="161"/>
      <c r="L328" s="161"/>
      <c r="M328" s="161"/>
      <c r="N328" s="161"/>
      <c r="O328" s="161"/>
      <c r="P328" s="161"/>
      <c r="Q328" s="161"/>
      <c r="R328" s="161"/>
      <c r="S328" s="161"/>
      <c r="T328" s="161"/>
      <c r="U328" s="161"/>
      <c r="V328" s="161"/>
      <c r="W328" s="161"/>
      <c r="X328" s="151"/>
      <c r="Y328" s="151"/>
      <c r="Z328" s="151"/>
      <c r="AA328" s="151"/>
      <c r="AB328" s="151"/>
      <c r="AC328" s="151"/>
      <c r="AD328" s="151"/>
      <c r="AE328" s="151"/>
      <c r="AF328" s="151"/>
      <c r="AG328" s="151" t="s">
        <v>203</v>
      </c>
      <c r="AH328" s="151">
        <v>0</v>
      </c>
      <c r="AI328" s="151"/>
      <c r="AJ328" s="151"/>
      <c r="AK328" s="151"/>
      <c r="AL328" s="151"/>
      <c r="AM328" s="151"/>
      <c r="AN328" s="151"/>
      <c r="AO328" s="151"/>
      <c r="AP328" s="151"/>
      <c r="AQ328" s="151"/>
      <c r="AR328" s="151"/>
      <c r="AS328" s="151"/>
      <c r="AT328" s="151"/>
      <c r="AU328" s="151"/>
      <c r="AV328" s="151"/>
      <c r="AW328" s="151"/>
      <c r="AX328" s="151"/>
      <c r="AY328" s="151"/>
      <c r="AZ328" s="151"/>
      <c r="BA328" s="151"/>
      <c r="BB328" s="151"/>
      <c r="BC328" s="151"/>
      <c r="BD328" s="151"/>
      <c r="BE328" s="151"/>
      <c r="BF328" s="151"/>
      <c r="BG328" s="151"/>
      <c r="BH328" s="151"/>
    </row>
    <row r="329" spans="1:60" outlineLevel="1" x14ac:dyDescent="0.2">
      <c r="A329" s="170">
        <v>63</v>
      </c>
      <c r="B329" s="171" t="s">
        <v>509</v>
      </c>
      <c r="C329" s="180" t="s">
        <v>510</v>
      </c>
      <c r="D329" s="172" t="s">
        <v>216</v>
      </c>
      <c r="E329" s="173">
        <v>33.400000000000006</v>
      </c>
      <c r="F329" s="174"/>
      <c r="G329" s="175">
        <f>ROUND(E329*F329,2)</f>
        <v>0</v>
      </c>
      <c r="H329" s="174"/>
      <c r="I329" s="175">
        <f>ROUND(E329*H329,2)</f>
        <v>0</v>
      </c>
      <c r="J329" s="174"/>
      <c r="K329" s="175">
        <f>ROUND(E329*J329,2)</f>
        <v>0</v>
      </c>
      <c r="L329" s="175">
        <v>21</v>
      </c>
      <c r="M329" s="175">
        <f>G329*(1+L329/100)</f>
        <v>0</v>
      </c>
      <c r="N329" s="175">
        <v>2.0000000000000002E-5</v>
      </c>
      <c r="O329" s="175">
        <f>ROUND(E329*N329,2)</f>
        <v>0</v>
      </c>
      <c r="P329" s="175">
        <v>0</v>
      </c>
      <c r="Q329" s="175">
        <f>ROUND(E329*P329,2)</f>
        <v>0</v>
      </c>
      <c r="R329" s="175" t="s">
        <v>483</v>
      </c>
      <c r="S329" s="175" t="s">
        <v>174</v>
      </c>
      <c r="T329" s="176" t="s">
        <v>174</v>
      </c>
      <c r="U329" s="161">
        <v>0.46800000000000003</v>
      </c>
      <c r="V329" s="161">
        <f>ROUND(E329*U329,2)</f>
        <v>15.63</v>
      </c>
      <c r="W329" s="161"/>
      <c r="X329" s="151"/>
      <c r="Y329" s="151"/>
      <c r="Z329" s="151"/>
      <c r="AA329" s="151"/>
      <c r="AB329" s="151"/>
      <c r="AC329" s="151"/>
      <c r="AD329" s="151"/>
      <c r="AE329" s="151"/>
      <c r="AF329" s="151"/>
      <c r="AG329" s="151" t="s">
        <v>199</v>
      </c>
      <c r="AH329" s="151"/>
      <c r="AI329" s="151"/>
      <c r="AJ329" s="151"/>
      <c r="AK329" s="151"/>
      <c r="AL329" s="151"/>
      <c r="AM329" s="151"/>
      <c r="AN329" s="151"/>
      <c r="AO329" s="151"/>
      <c r="AP329" s="151"/>
      <c r="AQ329" s="151"/>
      <c r="AR329" s="151"/>
      <c r="AS329" s="151"/>
      <c r="AT329" s="151"/>
      <c r="AU329" s="151"/>
      <c r="AV329" s="151"/>
      <c r="AW329" s="151"/>
      <c r="AX329" s="151"/>
      <c r="AY329" s="151"/>
      <c r="AZ329" s="151"/>
      <c r="BA329" s="151"/>
      <c r="BB329" s="151"/>
      <c r="BC329" s="151"/>
      <c r="BD329" s="151"/>
      <c r="BE329" s="151"/>
      <c r="BF329" s="151"/>
      <c r="BG329" s="151"/>
      <c r="BH329" s="151"/>
    </row>
    <row r="330" spans="1:60" outlineLevel="1" x14ac:dyDescent="0.2">
      <c r="A330" s="158"/>
      <c r="B330" s="159"/>
      <c r="C330" s="252" t="s">
        <v>511</v>
      </c>
      <c r="D330" s="253"/>
      <c r="E330" s="253"/>
      <c r="F330" s="253"/>
      <c r="G330" s="253"/>
      <c r="H330" s="161"/>
      <c r="I330" s="161"/>
      <c r="J330" s="161"/>
      <c r="K330" s="161"/>
      <c r="L330" s="161"/>
      <c r="M330" s="161"/>
      <c r="N330" s="161"/>
      <c r="O330" s="161"/>
      <c r="P330" s="161"/>
      <c r="Q330" s="161"/>
      <c r="R330" s="161"/>
      <c r="S330" s="161"/>
      <c r="T330" s="161"/>
      <c r="U330" s="161"/>
      <c r="V330" s="161"/>
      <c r="W330" s="161"/>
      <c r="X330" s="151"/>
      <c r="Y330" s="151"/>
      <c r="Z330" s="151"/>
      <c r="AA330" s="151"/>
      <c r="AB330" s="151"/>
      <c r="AC330" s="151"/>
      <c r="AD330" s="151"/>
      <c r="AE330" s="151"/>
      <c r="AF330" s="151"/>
      <c r="AG330" s="151" t="s">
        <v>178</v>
      </c>
      <c r="AH330" s="151"/>
      <c r="AI330" s="151"/>
      <c r="AJ330" s="151"/>
      <c r="AK330" s="151"/>
      <c r="AL330" s="151"/>
      <c r="AM330" s="151"/>
      <c r="AN330" s="151"/>
      <c r="AO330" s="151"/>
      <c r="AP330" s="151"/>
      <c r="AQ330" s="151"/>
      <c r="AR330" s="151"/>
      <c r="AS330" s="151"/>
      <c r="AT330" s="151"/>
      <c r="AU330" s="151"/>
      <c r="AV330" s="151"/>
      <c r="AW330" s="151"/>
      <c r="AX330" s="151"/>
      <c r="AY330" s="151"/>
      <c r="AZ330" s="151"/>
      <c r="BA330" s="151"/>
      <c r="BB330" s="151"/>
      <c r="BC330" s="151"/>
      <c r="BD330" s="151"/>
      <c r="BE330" s="151"/>
      <c r="BF330" s="151"/>
      <c r="BG330" s="151"/>
      <c r="BH330" s="151"/>
    </row>
    <row r="331" spans="1:60" outlineLevel="1" x14ac:dyDescent="0.2">
      <c r="A331" s="158"/>
      <c r="B331" s="159"/>
      <c r="C331" s="196" t="s">
        <v>221</v>
      </c>
      <c r="D331" s="184"/>
      <c r="E331" s="185">
        <v>14.4</v>
      </c>
      <c r="F331" s="161"/>
      <c r="G331" s="161"/>
      <c r="H331" s="161"/>
      <c r="I331" s="161"/>
      <c r="J331" s="161"/>
      <c r="K331" s="161"/>
      <c r="L331" s="161"/>
      <c r="M331" s="161"/>
      <c r="N331" s="161"/>
      <c r="O331" s="161"/>
      <c r="P331" s="161"/>
      <c r="Q331" s="161"/>
      <c r="R331" s="161"/>
      <c r="S331" s="161"/>
      <c r="T331" s="161"/>
      <c r="U331" s="161"/>
      <c r="V331" s="161"/>
      <c r="W331" s="161"/>
      <c r="X331" s="151"/>
      <c r="Y331" s="151"/>
      <c r="Z331" s="151"/>
      <c r="AA331" s="151"/>
      <c r="AB331" s="151"/>
      <c r="AC331" s="151"/>
      <c r="AD331" s="151"/>
      <c r="AE331" s="151"/>
      <c r="AF331" s="151"/>
      <c r="AG331" s="151" t="s">
        <v>203</v>
      </c>
      <c r="AH331" s="151">
        <v>0</v>
      </c>
      <c r="AI331" s="151"/>
      <c r="AJ331" s="151"/>
      <c r="AK331" s="151"/>
      <c r="AL331" s="151"/>
      <c r="AM331" s="151"/>
      <c r="AN331" s="151"/>
      <c r="AO331" s="151"/>
      <c r="AP331" s="151"/>
      <c r="AQ331" s="151"/>
      <c r="AR331" s="151"/>
      <c r="AS331" s="151"/>
      <c r="AT331" s="151"/>
      <c r="AU331" s="151"/>
      <c r="AV331" s="151"/>
      <c r="AW331" s="151"/>
      <c r="AX331" s="151"/>
      <c r="AY331" s="151"/>
      <c r="AZ331" s="151"/>
      <c r="BA331" s="151"/>
      <c r="BB331" s="151"/>
      <c r="BC331" s="151"/>
      <c r="BD331" s="151"/>
      <c r="BE331" s="151"/>
      <c r="BF331" s="151"/>
      <c r="BG331" s="151"/>
      <c r="BH331" s="151"/>
    </row>
    <row r="332" spans="1:60" outlineLevel="1" x14ac:dyDescent="0.2">
      <c r="A332" s="158"/>
      <c r="B332" s="159"/>
      <c r="C332" s="196" t="s">
        <v>222</v>
      </c>
      <c r="D332" s="184"/>
      <c r="E332" s="185">
        <v>6.4</v>
      </c>
      <c r="F332" s="161"/>
      <c r="G332" s="161"/>
      <c r="H332" s="161"/>
      <c r="I332" s="161"/>
      <c r="J332" s="161"/>
      <c r="K332" s="161"/>
      <c r="L332" s="161"/>
      <c r="M332" s="161"/>
      <c r="N332" s="161"/>
      <c r="O332" s="161"/>
      <c r="P332" s="161"/>
      <c r="Q332" s="161"/>
      <c r="R332" s="161"/>
      <c r="S332" s="161"/>
      <c r="T332" s="161"/>
      <c r="U332" s="161"/>
      <c r="V332" s="161"/>
      <c r="W332" s="161"/>
      <c r="X332" s="151"/>
      <c r="Y332" s="151"/>
      <c r="Z332" s="151"/>
      <c r="AA332" s="151"/>
      <c r="AB332" s="151"/>
      <c r="AC332" s="151"/>
      <c r="AD332" s="151"/>
      <c r="AE332" s="151"/>
      <c r="AF332" s="151"/>
      <c r="AG332" s="151" t="s">
        <v>203</v>
      </c>
      <c r="AH332" s="151">
        <v>0</v>
      </c>
      <c r="AI332" s="151"/>
      <c r="AJ332" s="151"/>
      <c r="AK332" s="151"/>
      <c r="AL332" s="151"/>
      <c r="AM332" s="151"/>
      <c r="AN332" s="151"/>
      <c r="AO332" s="151"/>
      <c r="AP332" s="151"/>
      <c r="AQ332" s="151"/>
      <c r="AR332" s="151"/>
      <c r="AS332" s="151"/>
      <c r="AT332" s="151"/>
      <c r="AU332" s="151"/>
      <c r="AV332" s="151"/>
      <c r="AW332" s="151"/>
      <c r="AX332" s="151"/>
      <c r="AY332" s="151"/>
      <c r="AZ332" s="151"/>
      <c r="BA332" s="151"/>
      <c r="BB332" s="151"/>
      <c r="BC332" s="151"/>
      <c r="BD332" s="151"/>
      <c r="BE332" s="151"/>
      <c r="BF332" s="151"/>
      <c r="BG332" s="151"/>
      <c r="BH332" s="151"/>
    </row>
    <row r="333" spans="1:60" outlineLevel="1" x14ac:dyDescent="0.2">
      <c r="A333" s="158"/>
      <c r="B333" s="159"/>
      <c r="C333" s="196" t="s">
        <v>223</v>
      </c>
      <c r="D333" s="184"/>
      <c r="E333" s="185">
        <v>3.8000000000000003</v>
      </c>
      <c r="F333" s="161"/>
      <c r="G333" s="161"/>
      <c r="H333" s="161"/>
      <c r="I333" s="161"/>
      <c r="J333" s="161"/>
      <c r="K333" s="161"/>
      <c r="L333" s="161"/>
      <c r="M333" s="161"/>
      <c r="N333" s="161"/>
      <c r="O333" s="161"/>
      <c r="P333" s="161"/>
      <c r="Q333" s="161"/>
      <c r="R333" s="161"/>
      <c r="S333" s="161"/>
      <c r="T333" s="161"/>
      <c r="U333" s="161"/>
      <c r="V333" s="161"/>
      <c r="W333" s="161"/>
      <c r="X333" s="151"/>
      <c r="Y333" s="151"/>
      <c r="Z333" s="151"/>
      <c r="AA333" s="151"/>
      <c r="AB333" s="151"/>
      <c r="AC333" s="151"/>
      <c r="AD333" s="151"/>
      <c r="AE333" s="151"/>
      <c r="AF333" s="151"/>
      <c r="AG333" s="151" t="s">
        <v>203</v>
      </c>
      <c r="AH333" s="151">
        <v>0</v>
      </c>
      <c r="AI333" s="151"/>
      <c r="AJ333" s="151"/>
      <c r="AK333" s="151"/>
      <c r="AL333" s="151"/>
      <c r="AM333" s="151"/>
      <c r="AN333" s="151"/>
      <c r="AO333" s="151"/>
      <c r="AP333" s="151"/>
      <c r="AQ333" s="151"/>
      <c r="AR333" s="151"/>
      <c r="AS333" s="151"/>
      <c r="AT333" s="151"/>
      <c r="AU333" s="151"/>
      <c r="AV333" s="151"/>
      <c r="AW333" s="151"/>
      <c r="AX333" s="151"/>
      <c r="AY333" s="151"/>
      <c r="AZ333" s="151"/>
      <c r="BA333" s="151"/>
      <c r="BB333" s="151"/>
      <c r="BC333" s="151"/>
      <c r="BD333" s="151"/>
      <c r="BE333" s="151"/>
      <c r="BF333" s="151"/>
      <c r="BG333" s="151"/>
      <c r="BH333" s="151"/>
    </row>
    <row r="334" spans="1:60" outlineLevel="1" x14ac:dyDescent="0.2">
      <c r="A334" s="158"/>
      <c r="B334" s="159"/>
      <c r="C334" s="196" t="s">
        <v>224</v>
      </c>
      <c r="D334" s="184"/>
      <c r="E334" s="185">
        <v>3.8000000000000003</v>
      </c>
      <c r="F334" s="161"/>
      <c r="G334" s="161"/>
      <c r="H334" s="161"/>
      <c r="I334" s="161"/>
      <c r="J334" s="161"/>
      <c r="K334" s="161"/>
      <c r="L334" s="161"/>
      <c r="M334" s="161"/>
      <c r="N334" s="161"/>
      <c r="O334" s="161"/>
      <c r="P334" s="161"/>
      <c r="Q334" s="161"/>
      <c r="R334" s="161"/>
      <c r="S334" s="161"/>
      <c r="T334" s="161"/>
      <c r="U334" s="161"/>
      <c r="V334" s="161"/>
      <c r="W334" s="161"/>
      <c r="X334" s="151"/>
      <c r="Y334" s="151"/>
      <c r="Z334" s="151"/>
      <c r="AA334" s="151"/>
      <c r="AB334" s="151"/>
      <c r="AC334" s="151"/>
      <c r="AD334" s="151"/>
      <c r="AE334" s="151"/>
      <c r="AF334" s="151"/>
      <c r="AG334" s="151" t="s">
        <v>203</v>
      </c>
      <c r="AH334" s="151">
        <v>0</v>
      </c>
      <c r="AI334" s="151"/>
      <c r="AJ334" s="151"/>
      <c r="AK334" s="151"/>
      <c r="AL334" s="151"/>
      <c r="AM334" s="151"/>
      <c r="AN334" s="151"/>
      <c r="AO334" s="151"/>
      <c r="AP334" s="151"/>
      <c r="AQ334" s="151"/>
      <c r="AR334" s="151"/>
      <c r="AS334" s="151"/>
      <c r="AT334" s="151"/>
      <c r="AU334" s="151"/>
      <c r="AV334" s="151"/>
      <c r="AW334" s="151"/>
      <c r="AX334" s="151"/>
      <c r="AY334" s="151"/>
      <c r="AZ334" s="151"/>
      <c r="BA334" s="151"/>
      <c r="BB334" s="151"/>
      <c r="BC334" s="151"/>
      <c r="BD334" s="151"/>
      <c r="BE334" s="151"/>
      <c r="BF334" s="151"/>
      <c r="BG334" s="151"/>
      <c r="BH334" s="151"/>
    </row>
    <row r="335" spans="1:60" outlineLevel="1" x14ac:dyDescent="0.2">
      <c r="A335" s="158"/>
      <c r="B335" s="159"/>
      <c r="C335" s="196" t="s">
        <v>225</v>
      </c>
      <c r="D335" s="184"/>
      <c r="E335" s="185">
        <v>5</v>
      </c>
      <c r="F335" s="161"/>
      <c r="G335" s="161"/>
      <c r="H335" s="161"/>
      <c r="I335" s="161"/>
      <c r="J335" s="161"/>
      <c r="K335" s="161"/>
      <c r="L335" s="161"/>
      <c r="M335" s="161"/>
      <c r="N335" s="161"/>
      <c r="O335" s="161"/>
      <c r="P335" s="161"/>
      <c r="Q335" s="161"/>
      <c r="R335" s="161"/>
      <c r="S335" s="161"/>
      <c r="T335" s="161"/>
      <c r="U335" s="161"/>
      <c r="V335" s="161"/>
      <c r="W335" s="161"/>
      <c r="X335" s="151"/>
      <c r="Y335" s="151"/>
      <c r="Z335" s="151"/>
      <c r="AA335" s="151"/>
      <c r="AB335" s="151"/>
      <c r="AC335" s="151"/>
      <c r="AD335" s="151"/>
      <c r="AE335" s="151"/>
      <c r="AF335" s="151"/>
      <c r="AG335" s="151" t="s">
        <v>203</v>
      </c>
      <c r="AH335" s="151">
        <v>0</v>
      </c>
      <c r="AI335" s="151"/>
      <c r="AJ335" s="151"/>
      <c r="AK335" s="151"/>
      <c r="AL335" s="151"/>
      <c r="AM335" s="151"/>
      <c r="AN335" s="151"/>
      <c r="AO335" s="151"/>
      <c r="AP335" s="151"/>
      <c r="AQ335" s="151"/>
      <c r="AR335" s="151"/>
      <c r="AS335" s="151"/>
      <c r="AT335" s="151"/>
      <c r="AU335" s="151"/>
      <c r="AV335" s="151"/>
      <c r="AW335" s="151"/>
      <c r="AX335" s="151"/>
      <c r="AY335" s="151"/>
      <c r="AZ335" s="151"/>
      <c r="BA335" s="151"/>
      <c r="BB335" s="151"/>
      <c r="BC335" s="151"/>
      <c r="BD335" s="151"/>
      <c r="BE335" s="151"/>
      <c r="BF335" s="151"/>
      <c r="BG335" s="151"/>
      <c r="BH335" s="151"/>
    </row>
    <row r="336" spans="1:60" outlineLevel="1" x14ac:dyDescent="0.2">
      <c r="A336" s="170">
        <v>64</v>
      </c>
      <c r="B336" s="171" t="s">
        <v>512</v>
      </c>
      <c r="C336" s="180" t="s">
        <v>513</v>
      </c>
      <c r="D336" s="172" t="s">
        <v>216</v>
      </c>
      <c r="E336" s="173">
        <v>51.32</v>
      </c>
      <c r="F336" s="174"/>
      <c r="G336" s="175">
        <f>ROUND(E336*F336,2)</f>
        <v>0</v>
      </c>
      <c r="H336" s="174"/>
      <c r="I336" s="175">
        <f>ROUND(E336*H336,2)</f>
        <v>0</v>
      </c>
      <c r="J336" s="174"/>
      <c r="K336" s="175">
        <f>ROUND(E336*J336,2)</f>
        <v>0</v>
      </c>
      <c r="L336" s="175">
        <v>21</v>
      </c>
      <c r="M336" s="175">
        <f>G336*(1+L336/100)</f>
        <v>0</v>
      </c>
      <c r="N336" s="175">
        <v>2.0000000000000002E-5</v>
      </c>
      <c r="O336" s="175">
        <f>ROUND(E336*N336,2)</f>
        <v>0</v>
      </c>
      <c r="P336" s="175">
        <v>0</v>
      </c>
      <c r="Q336" s="175">
        <f>ROUND(E336*P336,2)</f>
        <v>0</v>
      </c>
      <c r="R336" s="175" t="s">
        <v>483</v>
      </c>
      <c r="S336" s="175" t="s">
        <v>174</v>
      </c>
      <c r="T336" s="176" t="s">
        <v>174</v>
      </c>
      <c r="U336" s="161">
        <v>0.75700000000000001</v>
      </c>
      <c r="V336" s="161">
        <f>ROUND(E336*U336,2)</f>
        <v>38.85</v>
      </c>
      <c r="W336" s="161"/>
      <c r="X336" s="151"/>
      <c r="Y336" s="151"/>
      <c r="Z336" s="151"/>
      <c r="AA336" s="151"/>
      <c r="AB336" s="151"/>
      <c r="AC336" s="151"/>
      <c r="AD336" s="151"/>
      <c r="AE336" s="151"/>
      <c r="AF336" s="151"/>
      <c r="AG336" s="151" t="s">
        <v>199</v>
      </c>
      <c r="AH336" s="151"/>
      <c r="AI336" s="151"/>
      <c r="AJ336" s="151"/>
      <c r="AK336" s="151"/>
      <c r="AL336" s="151"/>
      <c r="AM336" s="151"/>
      <c r="AN336" s="151"/>
      <c r="AO336" s="151"/>
      <c r="AP336" s="151"/>
      <c r="AQ336" s="151"/>
      <c r="AR336" s="151"/>
      <c r="AS336" s="151"/>
      <c r="AT336" s="151"/>
      <c r="AU336" s="151"/>
      <c r="AV336" s="151"/>
      <c r="AW336" s="151"/>
      <c r="AX336" s="151"/>
      <c r="AY336" s="151"/>
      <c r="AZ336" s="151"/>
      <c r="BA336" s="151"/>
      <c r="BB336" s="151"/>
      <c r="BC336" s="151"/>
      <c r="BD336" s="151"/>
      <c r="BE336" s="151"/>
      <c r="BF336" s="151"/>
      <c r="BG336" s="151"/>
      <c r="BH336" s="151"/>
    </row>
    <row r="337" spans="1:60" outlineLevel="1" x14ac:dyDescent="0.2">
      <c r="A337" s="158"/>
      <c r="B337" s="159"/>
      <c r="C337" s="252" t="s">
        <v>514</v>
      </c>
      <c r="D337" s="253"/>
      <c r="E337" s="253"/>
      <c r="F337" s="253"/>
      <c r="G337" s="253"/>
      <c r="H337" s="161"/>
      <c r="I337" s="161"/>
      <c r="J337" s="161"/>
      <c r="K337" s="161"/>
      <c r="L337" s="161"/>
      <c r="M337" s="161"/>
      <c r="N337" s="161"/>
      <c r="O337" s="161"/>
      <c r="P337" s="161"/>
      <c r="Q337" s="161"/>
      <c r="R337" s="161"/>
      <c r="S337" s="161"/>
      <c r="T337" s="161"/>
      <c r="U337" s="161"/>
      <c r="V337" s="161"/>
      <c r="W337" s="161"/>
      <c r="X337" s="151"/>
      <c r="Y337" s="151"/>
      <c r="Z337" s="151"/>
      <c r="AA337" s="151"/>
      <c r="AB337" s="151"/>
      <c r="AC337" s="151"/>
      <c r="AD337" s="151"/>
      <c r="AE337" s="151"/>
      <c r="AF337" s="151"/>
      <c r="AG337" s="151" t="s">
        <v>178</v>
      </c>
      <c r="AH337" s="151"/>
      <c r="AI337" s="151"/>
      <c r="AJ337" s="151"/>
      <c r="AK337" s="151"/>
      <c r="AL337" s="151"/>
      <c r="AM337" s="151"/>
      <c r="AN337" s="151"/>
      <c r="AO337" s="151"/>
      <c r="AP337" s="151"/>
      <c r="AQ337" s="151"/>
      <c r="AR337" s="151"/>
      <c r="AS337" s="151"/>
      <c r="AT337" s="151"/>
      <c r="AU337" s="151"/>
      <c r="AV337" s="151"/>
      <c r="AW337" s="151"/>
      <c r="AX337" s="151"/>
      <c r="AY337" s="151"/>
      <c r="AZ337" s="151"/>
      <c r="BA337" s="151"/>
      <c r="BB337" s="151"/>
      <c r="BC337" s="151"/>
      <c r="BD337" s="151"/>
      <c r="BE337" s="151"/>
      <c r="BF337" s="151"/>
      <c r="BG337" s="151"/>
      <c r="BH337" s="151"/>
    </row>
    <row r="338" spans="1:60" outlineLevel="1" x14ac:dyDescent="0.2">
      <c r="A338" s="158"/>
      <c r="B338" s="159"/>
      <c r="C338" s="196" t="s">
        <v>515</v>
      </c>
      <c r="D338" s="184"/>
      <c r="E338" s="185">
        <v>9.7600000000000016</v>
      </c>
      <c r="F338" s="161"/>
      <c r="G338" s="161"/>
      <c r="H338" s="161"/>
      <c r="I338" s="161"/>
      <c r="J338" s="161"/>
      <c r="K338" s="161"/>
      <c r="L338" s="161"/>
      <c r="M338" s="161"/>
      <c r="N338" s="161"/>
      <c r="O338" s="161"/>
      <c r="P338" s="161"/>
      <c r="Q338" s="161"/>
      <c r="R338" s="161"/>
      <c r="S338" s="161"/>
      <c r="T338" s="161"/>
      <c r="U338" s="161"/>
      <c r="V338" s="161"/>
      <c r="W338" s="161"/>
      <c r="X338" s="151"/>
      <c r="Y338" s="151"/>
      <c r="Z338" s="151"/>
      <c r="AA338" s="151"/>
      <c r="AB338" s="151"/>
      <c r="AC338" s="151"/>
      <c r="AD338" s="151"/>
      <c r="AE338" s="151"/>
      <c r="AF338" s="151"/>
      <c r="AG338" s="151" t="s">
        <v>203</v>
      </c>
      <c r="AH338" s="151">
        <v>0</v>
      </c>
      <c r="AI338" s="151"/>
      <c r="AJ338" s="151"/>
      <c r="AK338" s="151"/>
      <c r="AL338" s="151"/>
      <c r="AM338" s="151"/>
      <c r="AN338" s="151"/>
      <c r="AO338" s="151"/>
      <c r="AP338" s="151"/>
      <c r="AQ338" s="151"/>
      <c r="AR338" s="151"/>
      <c r="AS338" s="151"/>
      <c r="AT338" s="151"/>
      <c r="AU338" s="151"/>
      <c r="AV338" s="151"/>
      <c r="AW338" s="151"/>
      <c r="AX338" s="151"/>
      <c r="AY338" s="151"/>
      <c r="AZ338" s="151"/>
      <c r="BA338" s="151"/>
      <c r="BB338" s="151"/>
      <c r="BC338" s="151"/>
      <c r="BD338" s="151"/>
      <c r="BE338" s="151"/>
      <c r="BF338" s="151"/>
      <c r="BG338" s="151"/>
      <c r="BH338" s="151"/>
    </row>
    <row r="339" spans="1:60" outlineLevel="1" x14ac:dyDescent="0.2">
      <c r="A339" s="158"/>
      <c r="B339" s="159"/>
      <c r="C339" s="196" t="s">
        <v>516</v>
      </c>
      <c r="D339" s="184"/>
      <c r="E339" s="185">
        <v>19.520000000000003</v>
      </c>
      <c r="F339" s="161"/>
      <c r="G339" s="161"/>
      <c r="H339" s="161"/>
      <c r="I339" s="161"/>
      <c r="J339" s="161"/>
      <c r="K339" s="161"/>
      <c r="L339" s="161"/>
      <c r="M339" s="161"/>
      <c r="N339" s="161"/>
      <c r="O339" s="161"/>
      <c r="P339" s="161"/>
      <c r="Q339" s="161"/>
      <c r="R339" s="161"/>
      <c r="S339" s="161"/>
      <c r="T339" s="161"/>
      <c r="U339" s="161"/>
      <c r="V339" s="161"/>
      <c r="W339" s="161"/>
      <c r="X339" s="151"/>
      <c r="Y339" s="151"/>
      <c r="Z339" s="151"/>
      <c r="AA339" s="151"/>
      <c r="AB339" s="151"/>
      <c r="AC339" s="151"/>
      <c r="AD339" s="151"/>
      <c r="AE339" s="151"/>
      <c r="AF339" s="151"/>
      <c r="AG339" s="151" t="s">
        <v>203</v>
      </c>
      <c r="AH339" s="151">
        <v>0</v>
      </c>
      <c r="AI339" s="151"/>
      <c r="AJ339" s="151"/>
      <c r="AK339" s="151"/>
      <c r="AL339" s="151"/>
      <c r="AM339" s="151"/>
      <c r="AN339" s="151"/>
      <c r="AO339" s="151"/>
      <c r="AP339" s="151"/>
      <c r="AQ339" s="151"/>
      <c r="AR339" s="151"/>
      <c r="AS339" s="151"/>
      <c r="AT339" s="151"/>
      <c r="AU339" s="151"/>
      <c r="AV339" s="151"/>
      <c r="AW339" s="151"/>
      <c r="AX339" s="151"/>
      <c r="AY339" s="151"/>
      <c r="AZ339" s="151"/>
      <c r="BA339" s="151"/>
      <c r="BB339" s="151"/>
      <c r="BC339" s="151"/>
      <c r="BD339" s="151"/>
      <c r="BE339" s="151"/>
      <c r="BF339" s="151"/>
      <c r="BG339" s="151"/>
      <c r="BH339" s="151"/>
    </row>
    <row r="340" spans="1:60" outlineLevel="1" x14ac:dyDescent="0.2">
      <c r="A340" s="158"/>
      <c r="B340" s="159"/>
      <c r="C340" s="196" t="s">
        <v>517</v>
      </c>
      <c r="D340" s="184"/>
      <c r="E340" s="185">
        <v>8.620000000000001</v>
      </c>
      <c r="F340" s="161"/>
      <c r="G340" s="161"/>
      <c r="H340" s="161"/>
      <c r="I340" s="161"/>
      <c r="J340" s="161"/>
      <c r="K340" s="161"/>
      <c r="L340" s="161"/>
      <c r="M340" s="161"/>
      <c r="N340" s="161"/>
      <c r="O340" s="161"/>
      <c r="P340" s="161"/>
      <c r="Q340" s="161"/>
      <c r="R340" s="161"/>
      <c r="S340" s="161"/>
      <c r="T340" s="161"/>
      <c r="U340" s="161"/>
      <c r="V340" s="161"/>
      <c r="W340" s="161"/>
      <c r="X340" s="151"/>
      <c r="Y340" s="151"/>
      <c r="Z340" s="151"/>
      <c r="AA340" s="151"/>
      <c r="AB340" s="151"/>
      <c r="AC340" s="151"/>
      <c r="AD340" s="151"/>
      <c r="AE340" s="151"/>
      <c r="AF340" s="151"/>
      <c r="AG340" s="151" t="s">
        <v>203</v>
      </c>
      <c r="AH340" s="151">
        <v>0</v>
      </c>
      <c r="AI340" s="151"/>
      <c r="AJ340" s="151"/>
      <c r="AK340" s="151"/>
      <c r="AL340" s="151"/>
      <c r="AM340" s="151"/>
      <c r="AN340" s="151"/>
      <c r="AO340" s="151"/>
      <c r="AP340" s="151"/>
      <c r="AQ340" s="151"/>
      <c r="AR340" s="151"/>
      <c r="AS340" s="151"/>
      <c r="AT340" s="151"/>
      <c r="AU340" s="151"/>
      <c r="AV340" s="151"/>
      <c r="AW340" s="151"/>
      <c r="AX340" s="151"/>
      <c r="AY340" s="151"/>
      <c r="AZ340" s="151"/>
      <c r="BA340" s="151"/>
      <c r="BB340" s="151"/>
      <c r="BC340" s="151"/>
      <c r="BD340" s="151"/>
      <c r="BE340" s="151"/>
      <c r="BF340" s="151"/>
      <c r="BG340" s="151"/>
      <c r="BH340" s="151"/>
    </row>
    <row r="341" spans="1:60" outlineLevel="1" x14ac:dyDescent="0.2">
      <c r="A341" s="158"/>
      <c r="B341" s="159"/>
      <c r="C341" s="196" t="s">
        <v>518</v>
      </c>
      <c r="D341" s="184"/>
      <c r="E341" s="185">
        <v>7.32</v>
      </c>
      <c r="F341" s="161"/>
      <c r="G341" s="161"/>
      <c r="H341" s="161"/>
      <c r="I341" s="161"/>
      <c r="J341" s="161"/>
      <c r="K341" s="161"/>
      <c r="L341" s="161"/>
      <c r="M341" s="161"/>
      <c r="N341" s="161"/>
      <c r="O341" s="161"/>
      <c r="P341" s="161"/>
      <c r="Q341" s="161"/>
      <c r="R341" s="161"/>
      <c r="S341" s="161"/>
      <c r="T341" s="161"/>
      <c r="U341" s="161"/>
      <c r="V341" s="161"/>
      <c r="W341" s="161"/>
      <c r="X341" s="151"/>
      <c r="Y341" s="151"/>
      <c r="Z341" s="151"/>
      <c r="AA341" s="151"/>
      <c r="AB341" s="151"/>
      <c r="AC341" s="151"/>
      <c r="AD341" s="151"/>
      <c r="AE341" s="151"/>
      <c r="AF341" s="151"/>
      <c r="AG341" s="151" t="s">
        <v>203</v>
      </c>
      <c r="AH341" s="151">
        <v>0</v>
      </c>
      <c r="AI341" s="151"/>
      <c r="AJ341" s="151"/>
      <c r="AK341" s="151"/>
      <c r="AL341" s="151"/>
      <c r="AM341" s="151"/>
      <c r="AN341" s="151"/>
      <c r="AO341" s="151"/>
      <c r="AP341" s="151"/>
      <c r="AQ341" s="151"/>
      <c r="AR341" s="151"/>
      <c r="AS341" s="151"/>
      <c r="AT341" s="151"/>
      <c r="AU341" s="151"/>
      <c r="AV341" s="151"/>
      <c r="AW341" s="151"/>
      <c r="AX341" s="151"/>
      <c r="AY341" s="151"/>
      <c r="AZ341" s="151"/>
      <c r="BA341" s="151"/>
      <c r="BB341" s="151"/>
      <c r="BC341" s="151"/>
      <c r="BD341" s="151"/>
      <c r="BE341" s="151"/>
      <c r="BF341" s="151"/>
      <c r="BG341" s="151"/>
      <c r="BH341" s="151"/>
    </row>
    <row r="342" spans="1:60" outlineLevel="1" x14ac:dyDescent="0.2">
      <c r="A342" s="158"/>
      <c r="B342" s="159"/>
      <c r="C342" s="196" t="s">
        <v>519</v>
      </c>
      <c r="D342" s="184"/>
      <c r="E342" s="185">
        <v>6.1000000000000005</v>
      </c>
      <c r="F342" s="161"/>
      <c r="G342" s="161"/>
      <c r="H342" s="161"/>
      <c r="I342" s="161"/>
      <c r="J342" s="161"/>
      <c r="K342" s="161"/>
      <c r="L342" s="161"/>
      <c r="M342" s="161"/>
      <c r="N342" s="161"/>
      <c r="O342" s="161"/>
      <c r="P342" s="161"/>
      <c r="Q342" s="161"/>
      <c r="R342" s="161"/>
      <c r="S342" s="161"/>
      <c r="T342" s="161"/>
      <c r="U342" s="161"/>
      <c r="V342" s="161"/>
      <c r="W342" s="161"/>
      <c r="X342" s="151"/>
      <c r="Y342" s="151"/>
      <c r="Z342" s="151"/>
      <c r="AA342" s="151"/>
      <c r="AB342" s="151"/>
      <c r="AC342" s="151"/>
      <c r="AD342" s="151"/>
      <c r="AE342" s="151"/>
      <c r="AF342" s="151"/>
      <c r="AG342" s="151" t="s">
        <v>203</v>
      </c>
      <c r="AH342" s="151">
        <v>0</v>
      </c>
      <c r="AI342" s="151"/>
      <c r="AJ342" s="151"/>
      <c r="AK342" s="151"/>
      <c r="AL342" s="151"/>
      <c r="AM342" s="151"/>
      <c r="AN342" s="151"/>
      <c r="AO342" s="151"/>
      <c r="AP342" s="151"/>
      <c r="AQ342" s="151"/>
      <c r="AR342" s="151"/>
      <c r="AS342" s="151"/>
      <c r="AT342" s="151"/>
      <c r="AU342" s="151"/>
      <c r="AV342" s="151"/>
      <c r="AW342" s="151"/>
      <c r="AX342" s="151"/>
      <c r="AY342" s="151"/>
      <c r="AZ342" s="151"/>
      <c r="BA342" s="151"/>
      <c r="BB342" s="151"/>
      <c r="BC342" s="151"/>
      <c r="BD342" s="151"/>
      <c r="BE342" s="151"/>
      <c r="BF342" s="151"/>
      <c r="BG342" s="151"/>
      <c r="BH342" s="151"/>
    </row>
    <row r="343" spans="1:60" outlineLevel="1" x14ac:dyDescent="0.2">
      <c r="A343" s="170">
        <v>65</v>
      </c>
      <c r="B343" s="171" t="s">
        <v>520</v>
      </c>
      <c r="C343" s="180" t="s">
        <v>521</v>
      </c>
      <c r="D343" s="172" t="s">
        <v>216</v>
      </c>
      <c r="E343" s="173">
        <v>19.520000000000003</v>
      </c>
      <c r="F343" s="174"/>
      <c r="G343" s="175">
        <f>ROUND(E343*F343,2)</f>
        <v>0</v>
      </c>
      <c r="H343" s="174"/>
      <c r="I343" s="175">
        <f>ROUND(E343*H343,2)</f>
        <v>0</v>
      </c>
      <c r="J343" s="174"/>
      <c r="K343" s="175">
        <f>ROUND(E343*J343,2)</f>
        <v>0</v>
      </c>
      <c r="L343" s="175">
        <v>21</v>
      </c>
      <c r="M343" s="175">
        <f>G343*(1+L343/100)</f>
        <v>0</v>
      </c>
      <c r="N343" s="175">
        <v>3.0000000000000003E-4</v>
      </c>
      <c r="O343" s="175">
        <f>ROUND(E343*N343,2)</f>
        <v>0.01</v>
      </c>
      <c r="P343" s="175">
        <v>0</v>
      </c>
      <c r="Q343" s="175">
        <f>ROUND(E343*P343,2)</f>
        <v>0</v>
      </c>
      <c r="R343" s="175" t="s">
        <v>483</v>
      </c>
      <c r="S343" s="175" t="s">
        <v>174</v>
      </c>
      <c r="T343" s="176" t="s">
        <v>174</v>
      </c>
      <c r="U343" s="161">
        <v>0.53200000000000003</v>
      </c>
      <c r="V343" s="161">
        <f>ROUND(E343*U343,2)</f>
        <v>10.38</v>
      </c>
      <c r="W343" s="161"/>
      <c r="X343" s="151"/>
      <c r="Y343" s="151"/>
      <c r="Z343" s="151"/>
      <c r="AA343" s="151"/>
      <c r="AB343" s="151"/>
      <c r="AC343" s="151"/>
      <c r="AD343" s="151"/>
      <c r="AE343" s="151"/>
      <c r="AF343" s="151"/>
      <c r="AG343" s="151" t="s">
        <v>199</v>
      </c>
      <c r="AH343" s="151"/>
      <c r="AI343" s="151"/>
      <c r="AJ343" s="151"/>
      <c r="AK343" s="151"/>
      <c r="AL343" s="151"/>
      <c r="AM343" s="151"/>
      <c r="AN343" s="151"/>
      <c r="AO343" s="151"/>
      <c r="AP343" s="151"/>
      <c r="AQ343" s="151"/>
      <c r="AR343" s="151"/>
      <c r="AS343" s="151"/>
      <c r="AT343" s="151"/>
      <c r="AU343" s="151"/>
      <c r="AV343" s="151"/>
      <c r="AW343" s="151"/>
      <c r="AX343" s="151"/>
      <c r="AY343" s="151"/>
      <c r="AZ343" s="151"/>
      <c r="BA343" s="151"/>
      <c r="BB343" s="151"/>
      <c r="BC343" s="151"/>
      <c r="BD343" s="151"/>
      <c r="BE343" s="151"/>
      <c r="BF343" s="151"/>
      <c r="BG343" s="151"/>
      <c r="BH343" s="151"/>
    </row>
    <row r="344" spans="1:60" outlineLevel="1" x14ac:dyDescent="0.2">
      <c r="A344" s="158"/>
      <c r="B344" s="159"/>
      <c r="C344" s="252" t="s">
        <v>522</v>
      </c>
      <c r="D344" s="253"/>
      <c r="E344" s="253"/>
      <c r="F344" s="253"/>
      <c r="G344" s="253"/>
      <c r="H344" s="161"/>
      <c r="I344" s="161"/>
      <c r="J344" s="161"/>
      <c r="K344" s="161"/>
      <c r="L344" s="161"/>
      <c r="M344" s="161"/>
      <c r="N344" s="161"/>
      <c r="O344" s="161"/>
      <c r="P344" s="161"/>
      <c r="Q344" s="161"/>
      <c r="R344" s="161"/>
      <c r="S344" s="161"/>
      <c r="T344" s="161"/>
      <c r="U344" s="161"/>
      <c r="V344" s="161"/>
      <c r="W344" s="161"/>
      <c r="X344" s="151"/>
      <c r="Y344" s="151"/>
      <c r="Z344" s="151"/>
      <c r="AA344" s="151"/>
      <c r="AB344" s="151"/>
      <c r="AC344" s="151"/>
      <c r="AD344" s="151"/>
      <c r="AE344" s="151"/>
      <c r="AF344" s="151"/>
      <c r="AG344" s="151" t="s">
        <v>178</v>
      </c>
      <c r="AH344" s="151"/>
      <c r="AI344" s="151"/>
      <c r="AJ344" s="151"/>
      <c r="AK344" s="151"/>
      <c r="AL344" s="151"/>
      <c r="AM344" s="151"/>
      <c r="AN344" s="151"/>
      <c r="AO344" s="151"/>
      <c r="AP344" s="151"/>
      <c r="AQ344" s="151"/>
      <c r="AR344" s="151"/>
      <c r="AS344" s="151"/>
      <c r="AT344" s="151"/>
      <c r="AU344" s="151"/>
      <c r="AV344" s="151"/>
      <c r="AW344" s="151"/>
      <c r="AX344" s="151"/>
      <c r="AY344" s="151"/>
      <c r="AZ344" s="151"/>
      <c r="BA344" s="151"/>
      <c r="BB344" s="151"/>
      <c r="BC344" s="151"/>
      <c r="BD344" s="151"/>
      <c r="BE344" s="151"/>
      <c r="BF344" s="151"/>
      <c r="BG344" s="151"/>
      <c r="BH344" s="151"/>
    </row>
    <row r="345" spans="1:60" outlineLevel="1" x14ac:dyDescent="0.2">
      <c r="A345" s="158"/>
      <c r="B345" s="159"/>
      <c r="C345" s="196" t="s">
        <v>523</v>
      </c>
      <c r="D345" s="184"/>
      <c r="E345" s="185">
        <v>19.520000000000003</v>
      </c>
      <c r="F345" s="161"/>
      <c r="G345" s="161"/>
      <c r="H345" s="161"/>
      <c r="I345" s="161"/>
      <c r="J345" s="161"/>
      <c r="K345" s="161"/>
      <c r="L345" s="161"/>
      <c r="M345" s="161"/>
      <c r="N345" s="161"/>
      <c r="O345" s="161"/>
      <c r="P345" s="161"/>
      <c r="Q345" s="161"/>
      <c r="R345" s="161"/>
      <c r="S345" s="161"/>
      <c r="T345" s="161"/>
      <c r="U345" s="161"/>
      <c r="V345" s="161"/>
      <c r="W345" s="161"/>
      <c r="X345" s="151"/>
      <c r="Y345" s="151"/>
      <c r="Z345" s="151"/>
      <c r="AA345" s="151"/>
      <c r="AB345" s="151"/>
      <c r="AC345" s="151"/>
      <c r="AD345" s="151"/>
      <c r="AE345" s="151"/>
      <c r="AF345" s="151"/>
      <c r="AG345" s="151" t="s">
        <v>203</v>
      </c>
      <c r="AH345" s="151">
        <v>0</v>
      </c>
      <c r="AI345" s="151"/>
      <c r="AJ345" s="151"/>
      <c r="AK345" s="151"/>
      <c r="AL345" s="151"/>
      <c r="AM345" s="151"/>
      <c r="AN345" s="151"/>
      <c r="AO345" s="151"/>
      <c r="AP345" s="151"/>
      <c r="AQ345" s="151"/>
      <c r="AR345" s="151"/>
      <c r="AS345" s="151"/>
      <c r="AT345" s="151"/>
      <c r="AU345" s="151"/>
      <c r="AV345" s="151"/>
      <c r="AW345" s="151"/>
      <c r="AX345" s="151"/>
      <c r="AY345" s="151"/>
      <c r="AZ345" s="151"/>
      <c r="BA345" s="151"/>
      <c r="BB345" s="151"/>
      <c r="BC345" s="151"/>
      <c r="BD345" s="151"/>
      <c r="BE345" s="151"/>
      <c r="BF345" s="151"/>
      <c r="BG345" s="151"/>
      <c r="BH345" s="151"/>
    </row>
    <row r="346" spans="1:60" ht="22.5" outlineLevel="1" x14ac:dyDescent="0.2">
      <c r="A346" s="170">
        <v>66</v>
      </c>
      <c r="B346" s="171" t="s">
        <v>524</v>
      </c>
      <c r="C346" s="180" t="s">
        <v>525</v>
      </c>
      <c r="D346" s="172" t="s">
        <v>322</v>
      </c>
      <c r="E346" s="173">
        <v>2</v>
      </c>
      <c r="F346" s="174"/>
      <c r="G346" s="175">
        <f>ROUND(E346*F346,2)</f>
        <v>0</v>
      </c>
      <c r="H346" s="174"/>
      <c r="I346" s="175">
        <f>ROUND(E346*H346,2)</f>
        <v>0</v>
      </c>
      <c r="J346" s="174"/>
      <c r="K346" s="175">
        <f>ROUND(E346*J346,2)</f>
        <v>0</v>
      </c>
      <c r="L346" s="175">
        <v>21</v>
      </c>
      <c r="M346" s="175">
        <f>G346*(1+L346/100)</f>
        <v>0</v>
      </c>
      <c r="N346" s="175">
        <v>0</v>
      </c>
      <c r="O346" s="175">
        <f>ROUND(E346*N346,2)</f>
        <v>0</v>
      </c>
      <c r="P346" s="175">
        <v>1.8000000000000002E-3</v>
      </c>
      <c r="Q346" s="175">
        <f>ROUND(E346*P346,2)</f>
        <v>0</v>
      </c>
      <c r="R346" s="175" t="s">
        <v>483</v>
      </c>
      <c r="S346" s="175" t="s">
        <v>174</v>
      </c>
      <c r="T346" s="176" t="s">
        <v>174</v>
      </c>
      <c r="U346" s="161">
        <v>0.11</v>
      </c>
      <c r="V346" s="161">
        <f>ROUND(E346*U346,2)</f>
        <v>0.22</v>
      </c>
      <c r="W346" s="161"/>
      <c r="X346" s="151"/>
      <c r="Y346" s="151"/>
      <c r="Z346" s="151"/>
      <c r="AA346" s="151"/>
      <c r="AB346" s="151"/>
      <c r="AC346" s="151"/>
      <c r="AD346" s="151"/>
      <c r="AE346" s="151"/>
      <c r="AF346" s="151"/>
      <c r="AG346" s="151" t="s">
        <v>199</v>
      </c>
      <c r="AH346" s="151"/>
      <c r="AI346" s="151"/>
      <c r="AJ346" s="151"/>
      <c r="AK346" s="151"/>
      <c r="AL346" s="151"/>
      <c r="AM346" s="151"/>
      <c r="AN346" s="151"/>
      <c r="AO346" s="151"/>
      <c r="AP346" s="151"/>
      <c r="AQ346" s="151"/>
      <c r="AR346" s="151"/>
      <c r="AS346" s="151"/>
      <c r="AT346" s="151"/>
      <c r="AU346" s="151"/>
      <c r="AV346" s="151"/>
      <c r="AW346" s="151"/>
      <c r="AX346" s="151"/>
      <c r="AY346" s="151"/>
      <c r="AZ346" s="151"/>
      <c r="BA346" s="151"/>
      <c r="BB346" s="151"/>
      <c r="BC346" s="151"/>
      <c r="BD346" s="151"/>
      <c r="BE346" s="151"/>
      <c r="BF346" s="151"/>
      <c r="BG346" s="151"/>
      <c r="BH346" s="151"/>
    </row>
    <row r="347" spans="1:60" outlineLevel="1" x14ac:dyDescent="0.2">
      <c r="A347" s="158"/>
      <c r="B347" s="159"/>
      <c r="C347" s="196" t="s">
        <v>382</v>
      </c>
      <c r="D347" s="184"/>
      <c r="E347" s="185">
        <v>1</v>
      </c>
      <c r="F347" s="161"/>
      <c r="G347" s="161"/>
      <c r="H347" s="161"/>
      <c r="I347" s="161"/>
      <c r="J347" s="161"/>
      <c r="K347" s="161"/>
      <c r="L347" s="161"/>
      <c r="M347" s="161"/>
      <c r="N347" s="161"/>
      <c r="O347" s="161"/>
      <c r="P347" s="161"/>
      <c r="Q347" s="161"/>
      <c r="R347" s="161"/>
      <c r="S347" s="161"/>
      <c r="T347" s="161"/>
      <c r="U347" s="161"/>
      <c r="V347" s="161"/>
      <c r="W347" s="161"/>
      <c r="X347" s="151"/>
      <c r="Y347" s="151"/>
      <c r="Z347" s="151"/>
      <c r="AA347" s="151"/>
      <c r="AB347" s="151"/>
      <c r="AC347" s="151"/>
      <c r="AD347" s="151"/>
      <c r="AE347" s="151"/>
      <c r="AF347" s="151"/>
      <c r="AG347" s="151" t="s">
        <v>203</v>
      </c>
      <c r="AH347" s="151">
        <v>0</v>
      </c>
      <c r="AI347" s="151"/>
      <c r="AJ347" s="151"/>
      <c r="AK347" s="151"/>
      <c r="AL347" s="151"/>
      <c r="AM347" s="151"/>
      <c r="AN347" s="151"/>
      <c r="AO347" s="151"/>
      <c r="AP347" s="151"/>
      <c r="AQ347" s="151"/>
      <c r="AR347" s="151"/>
      <c r="AS347" s="151"/>
      <c r="AT347" s="151"/>
      <c r="AU347" s="151"/>
      <c r="AV347" s="151"/>
      <c r="AW347" s="151"/>
      <c r="AX347" s="151"/>
      <c r="AY347" s="151"/>
      <c r="AZ347" s="151"/>
      <c r="BA347" s="151"/>
      <c r="BB347" s="151"/>
      <c r="BC347" s="151"/>
      <c r="BD347" s="151"/>
      <c r="BE347" s="151"/>
      <c r="BF347" s="151"/>
      <c r="BG347" s="151"/>
      <c r="BH347" s="151"/>
    </row>
    <row r="348" spans="1:60" outlineLevel="1" x14ac:dyDescent="0.2">
      <c r="A348" s="158"/>
      <c r="B348" s="159"/>
      <c r="C348" s="196" t="s">
        <v>383</v>
      </c>
      <c r="D348" s="184"/>
      <c r="E348" s="185">
        <v>1</v>
      </c>
      <c r="F348" s="161"/>
      <c r="G348" s="161"/>
      <c r="H348" s="161"/>
      <c r="I348" s="161"/>
      <c r="J348" s="161"/>
      <c r="K348" s="161"/>
      <c r="L348" s="161"/>
      <c r="M348" s="161"/>
      <c r="N348" s="161"/>
      <c r="O348" s="161"/>
      <c r="P348" s="161"/>
      <c r="Q348" s="161"/>
      <c r="R348" s="161"/>
      <c r="S348" s="161"/>
      <c r="T348" s="161"/>
      <c r="U348" s="161"/>
      <c r="V348" s="161"/>
      <c r="W348" s="161"/>
      <c r="X348" s="151"/>
      <c r="Y348" s="151"/>
      <c r="Z348" s="151"/>
      <c r="AA348" s="151"/>
      <c r="AB348" s="151"/>
      <c r="AC348" s="151"/>
      <c r="AD348" s="151"/>
      <c r="AE348" s="151"/>
      <c r="AF348" s="151"/>
      <c r="AG348" s="151" t="s">
        <v>203</v>
      </c>
      <c r="AH348" s="151">
        <v>0</v>
      </c>
      <c r="AI348" s="151"/>
      <c r="AJ348" s="151"/>
      <c r="AK348" s="151"/>
      <c r="AL348" s="151"/>
      <c r="AM348" s="151"/>
      <c r="AN348" s="151"/>
      <c r="AO348" s="151"/>
      <c r="AP348" s="151"/>
      <c r="AQ348" s="151"/>
      <c r="AR348" s="151"/>
      <c r="AS348" s="151"/>
      <c r="AT348" s="151"/>
      <c r="AU348" s="151"/>
      <c r="AV348" s="151"/>
      <c r="AW348" s="151"/>
      <c r="AX348" s="151"/>
      <c r="AY348" s="151"/>
      <c r="AZ348" s="151"/>
      <c r="BA348" s="151"/>
      <c r="BB348" s="151"/>
      <c r="BC348" s="151"/>
      <c r="BD348" s="151"/>
      <c r="BE348" s="151"/>
      <c r="BF348" s="151"/>
      <c r="BG348" s="151"/>
      <c r="BH348" s="151"/>
    </row>
    <row r="349" spans="1:60" ht="22.5" outlineLevel="1" x14ac:dyDescent="0.2">
      <c r="A349" s="170">
        <v>67</v>
      </c>
      <c r="B349" s="171" t="s">
        <v>526</v>
      </c>
      <c r="C349" s="180" t="s">
        <v>527</v>
      </c>
      <c r="D349" s="172" t="s">
        <v>322</v>
      </c>
      <c r="E349" s="173">
        <v>6</v>
      </c>
      <c r="F349" s="174"/>
      <c r="G349" s="175">
        <f>ROUND(E349*F349,2)</f>
        <v>0</v>
      </c>
      <c r="H349" s="174"/>
      <c r="I349" s="175">
        <f>ROUND(E349*H349,2)</f>
        <v>0</v>
      </c>
      <c r="J349" s="174"/>
      <c r="K349" s="175">
        <f>ROUND(E349*J349,2)</f>
        <v>0</v>
      </c>
      <c r="L349" s="175">
        <v>21</v>
      </c>
      <c r="M349" s="175">
        <f>G349*(1+L349/100)</f>
        <v>0</v>
      </c>
      <c r="N349" s="175">
        <v>0</v>
      </c>
      <c r="O349" s="175">
        <f>ROUND(E349*N349,2)</f>
        <v>0</v>
      </c>
      <c r="P349" s="175">
        <v>2.2300000000000002E-3</v>
      </c>
      <c r="Q349" s="175">
        <f>ROUND(E349*P349,2)</f>
        <v>0.01</v>
      </c>
      <c r="R349" s="175" t="s">
        <v>483</v>
      </c>
      <c r="S349" s="175" t="s">
        <v>174</v>
      </c>
      <c r="T349" s="176" t="s">
        <v>174</v>
      </c>
      <c r="U349" s="161">
        <v>0.15000000000000002</v>
      </c>
      <c r="V349" s="161">
        <f>ROUND(E349*U349,2)</f>
        <v>0.9</v>
      </c>
      <c r="W349" s="161"/>
      <c r="X349" s="151"/>
      <c r="Y349" s="151"/>
      <c r="Z349" s="151"/>
      <c r="AA349" s="151"/>
      <c r="AB349" s="151"/>
      <c r="AC349" s="151"/>
      <c r="AD349" s="151"/>
      <c r="AE349" s="151"/>
      <c r="AF349" s="151"/>
      <c r="AG349" s="151" t="s">
        <v>199</v>
      </c>
      <c r="AH349" s="151"/>
      <c r="AI349" s="151"/>
      <c r="AJ349" s="151"/>
      <c r="AK349" s="151"/>
      <c r="AL349" s="151"/>
      <c r="AM349" s="151"/>
      <c r="AN349" s="151"/>
      <c r="AO349" s="151"/>
      <c r="AP349" s="151"/>
      <c r="AQ349" s="151"/>
      <c r="AR349" s="151"/>
      <c r="AS349" s="151"/>
      <c r="AT349" s="151"/>
      <c r="AU349" s="151"/>
      <c r="AV349" s="151"/>
      <c r="AW349" s="151"/>
      <c r="AX349" s="151"/>
      <c r="AY349" s="151"/>
      <c r="AZ349" s="151"/>
      <c r="BA349" s="151"/>
      <c r="BB349" s="151"/>
      <c r="BC349" s="151"/>
      <c r="BD349" s="151"/>
      <c r="BE349" s="151"/>
      <c r="BF349" s="151"/>
      <c r="BG349" s="151"/>
      <c r="BH349" s="151"/>
    </row>
    <row r="350" spans="1:60" outlineLevel="1" x14ac:dyDescent="0.2">
      <c r="A350" s="158"/>
      <c r="B350" s="159"/>
      <c r="C350" s="196" t="s">
        <v>528</v>
      </c>
      <c r="D350" s="184"/>
      <c r="E350" s="185">
        <v>1</v>
      </c>
      <c r="F350" s="161"/>
      <c r="G350" s="161"/>
      <c r="H350" s="161"/>
      <c r="I350" s="161"/>
      <c r="J350" s="161"/>
      <c r="K350" s="161"/>
      <c r="L350" s="161"/>
      <c r="M350" s="161"/>
      <c r="N350" s="161"/>
      <c r="O350" s="161"/>
      <c r="P350" s="161"/>
      <c r="Q350" s="161"/>
      <c r="R350" s="161"/>
      <c r="S350" s="161"/>
      <c r="T350" s="161"/>
      <c r="U350" s="161"/>
      <c r="V350" s="161"/>
      <c r="W350" s="161"/>
      <c r="X350" s="151"/>
      <c r="Y350" s="151"/>
      <c r="Z350" s="151"/>
      <c r="AA350" s="151"/>
      <c r="AB350" s="151"/>
      <c r="AC350" s="151"/>
      <c r="AD350" s="151"/>
      <c r="AE350" s="151"/>
      <c r="AF350" s="151"/>
      <c r="AG350" s="151" t="s">
        <v>203</v>
      </c>
      <c r="AH350" s="151">
        <v>0</v>
      </c>
      <c r="AI350" s="151"/>
      <c r="AJ350" s="151"/>
      <c r="AK350" s="151"/>
      <c r="AL350" s="151"/>
      <c r="AM350" s="151"/>
      <c r="AN350" s="151"/>
      <c r="AO350" s="151"/>
      <c r="AP350" s="151"/>
      <c r="AQ350" s="151"/>
      <c r="AR350" s="151"/>
      <c r="AS350" s="151"/>
      <c r="AT350" s="151"/>
      <c r="AU350" s="151"/>
      <c r="AV350" s="151"/>
      <c r="AW350" s="151"/>
      <c r="AX350" s="151"/>
      <c r="AY350" s="151"/>
      <c r="AZ350" s="151"/>
      <c r="BA350" s="151"/>
      <c r="BB350" s="151"/>
      <c r="BC350" s="151"/>
      <c r="BD350" s="151"/>
      <c r="BE350" s="151"/>
      <c r="BF350" s="151"/>
      <c r="BG350" s="151"/>
      <c r="BH350" s="151"/>
    </row>
    <row r="351" spans="1:60" outlineLevel="1" x14ac:dyDescent="0.2">
      <c r="A351" s="158"/>
      <c r="B351" s="159"/>
      <c r="C351" s="196" t="s">
        <v>529</v>
      </c>
      <c r="D351" s="184"/>
      <c r="E351" s="185">
        <v>2</v>
      </c>
      <c r="F351" s="161"/>
      <c r="G351" s="161"/>
      <c r="H351" s="161"/>
      <c r="I351" s="161"/>
      <c r="J351" s="161"/>
      <c r="K351" s="161"/>
      <c r="L351" s="161"/>
      <c r="M351" s="161"/>
      <c r="N351" s="161"/>
      <c r="O351" s="161"/>
      <c r="P351" s="161"/>
      <c r="Q351" s="161"/>
      <c r="R351" s="161"/>
      <c r="S351" s="161"/>
      <c r="T351" s="161"/>
      <c r="U351" s="161"/>
      <c r="V351" s="161"/>
      <c r="W351" s="161"/>
      <c r="X351" s="151"/>
      <c r="Y351" s="151"/>
      <c r="Z351" s="151"/>
      <c r="AA351" s="151"/>
      <c r="AB351" s="151"/>
      <c r="AC351" s="151"/>
      <c r="AD351" s="151"/>
      <c r="AE351" s="151"/>
      <c r="AF351" s="151"/>
      <c r="AG351" s="151" t="s">
        <v>203</v>
      </c>
      <c r="AH351" s="151">
        <v>0</v>
      </c>
      <c r="AI351" s="151"/>
      <c r="AJ351" s="151"/>
      <c r="AK351" s="151"/>
      <c r="AL351" s="151"/>
      <c r="AM351" s="151"/>
      <c r="AN351" s="151"/>
      <c r="AO351" s="151"/>
      <c r="AP351" s="151"/>
      <c r="AQ351" s="151"/>
      <c r="AR351" s="151"/>
      <c r="AS351" s="151"/>
      <c r="AT351" s="151"/>
      <c r="AU351" s="151"/>
      <c r="AV351" s="151"/>
      <c r="AW351" s="151"/>
      <c r="AX351" s="151"/>
      <c r="AY351" s="151"/>
      <c r="AZ351" s="151"/>
      <c r="BA351" s="151"/>
      <c r="BB351" s="151"/>
      <c r="BC351" s="151"/>
      <c r="BD351" s="151"/>
      <c r="BE351" s="151"/>
      <c r="BF351" s="151"/>
      <c r="BG351" s="151"/>
      <c r="BH351" s="151"/>
    </row>
    <row r="352" spans="1:60" outlineLevel="1" x14ac:dyDescent="0.2">
      <c r="A352" s="158"/>
      <c r="B352" s="159"/>
      <c r="C352" s="196" t="s">
        <v>530</v>
      </c>
      <c r="D352" s="184"/>
      <c r="E352" s="185">
        <v>2</v>
      </c>
      <c r="F352" s="161"/>
      <c r="G352" s="161"/>
      <c r="H352" s="161"/>
      <c r="I352" s="161"/>
      <c r="J352" s="161"/>
      <c r="K352" s="161"/>
      <c r="L352" s="161"/>
      <c r="M352" s="161"/>
      <c r="N352" s="161"/>
      <c r="O352" s="161"/>
      <c r="P352" s="161"/>
      <c r="Q352" s="161"/>
      <c r="R352" s="161"/>
      <c r="S352" s="161"/>
      <c r="T352" s="161"/>
      <c r="U352" s="161"/>
      <c r="V352" s="161"/>
      <c r="W352" s="161"/>
      <c r="X352" s="151"/>
      <c r="Y352" s="151"/>
      <c r="Z352" s="151"/>
      <c r="AA352" s="151"/>
      <c r="AB352" s="151"/>
      <c r="AC352" s="151"/>
      <c r="AD352" s="151"/>
      <c r="AE352" s="151"/>
      <c r="AF352" s="151"/>
      <c r="AG352" s="151" t="s">
        <v>203</v>
      </c>
      <c r="AH352" s="151">
        <v>0</v>
      </c>
      <c r="AI352" s="151"/>
      <c r="AJ352" s="151"/>
      <c r="AK352" s="151"/>
      <c r="AL352" s="151"/>
      <c r="AM352" s="151"/>
      <c r="AN352" s="151"/>
      <c r="AO352" s="151"/>
      <c r="AP352" s="151"/>
      <c r="AQ352" s="151"/>
      <c r="AR352" s="151"/>
      <c r="AS352" s="151"/>
      <c r="AT352" s="151"/>
      <c r="AU352" s="151"/>
      <c r="AV352" s="151"/>
      <c r="AW352" s="151"/>
      <c r="AX352" s="151"/>
      <c r="AY352" s="151"/>
      <c r="AZ352" s="151"/>
      <c r="BA352" s="151"/>
      <c r="BB352" s="151"/>
      <c r="BC352" s="151"/>
      <c r="BD352" s="151"/>
      <c r="BE352" s="151"/>
      <c r="BF352" s="151"/>
      <c r="BG352" s="151"/>
      <c r="BH352" s="151"/>
    </row>
    <row r="353" spans="1:60" outlineLevel="1" x14ac:dyDescent="0.2">
      <c r="A353" s="158"/>
      <c r="B353" s="159"/>
      <c r="C353" s="196" t="s">
        <v>531</v>
      </c>
      <c r="D353" s="184"/>
      <c r="E353" s="185">
        <v>1</v>
      </c>
      <c r="F353" s="161"/>
      <c r="G353" s="161"/>
      <c r="H353" s="161"/>
      <c r="I353" s="161"/>
      <c r="J353" s="161"/>
      <c r="K353" s="161"/>
      <c r="L353" s="161"/>
      <c r="M353" s="161"/>
      <c r="N353" s="161"/>
      <c r="O353" s="161"/>
      <c r="P353" s="161"/>
      <c r="Q353" s="161"/>
      <c r="R353" s="161"/>
      <c r="S353" s="161"/>
      <c r="T353" s="161"/>
      <c r="U353" s="161"/>
      <c r="V353" s="161"/>
      <c r="W353" s="161"/>
      <c r="X353" s="151"/>
      <c r="Y353" s="151"/>
      <c r="Z353" s="151"/>
      <c r="AA353" s="151"/>
      <c r="AB353" s="151"/>
      <c r="AC353" s="151"/>
      <c r="AD353" s="151"/>
      <c r="AE353" s="151"/>
      <c r="AF353" s="151"/>
      <c r="AG353" s="151" t="s">
        <v>203</v>
      </c>
      <c r="AH353" s="151">
        <v>0</v>
      </c>
      <c r="AI353" s="151"/>
      <c r="AJ353" s="151"/>
      <c r="AK353" s="151"/>
      <c r="AL353" s="151"/>
      <c r="AM353" s="151"/>
      <c r="AN353" s="151"/>
      <c r="AO353" s="151"/>
      <c r="AP353" s="151"/>
      <c r="AQ353" s="151"/>
      <c r="AR353" s="151"/>
      <c r="AS353" s="151"/>
      <c r="AT353" s="151"/>
      <c r="AU353" s="151"/>
      <c r="AV353" s="151"/>
      <c r="AW353" s="151"/>
      <c r="AX353" s="151"/>
      <c r="AY353" s="151"/>
      <c r="AZ353" s="151"/>
      <c r="BA353" s="151"/>
      <c r="BB353" s="151"/>
      <c r="BC353" s="151"/>
      <c r="BD353" s="151"/>
      <c r="BE353" s="151"/>
      <c r="BF353" s="151"/>
      <c r="BG353" s="151"/>
      <c r="BH353" s="151"/>
    </row>
    <row r="354" spans="1:60" ht="22.5" outlineLevel="1" x14ac:dyDescent="0.2">
      <c r="A354" s="170">
        <v>68</v>
      </c>
      <c r="B354" s="171" t="s">
        <v>532</v>
      </c>
      <c r="C354" s="180" t="s">
        <v>533</v>
      </c>
      <c r="D354" s="172" t="s">
        <v>322</v>
      </c>
      <c r="E354" s="173">
        <v>8</v>
      </c>
      <c r="F354" s="174"/>
      <c r="G354" s="175">
        <f>ROUND(E354*F354,2)</f>
        <v>0</v>
      </c>
      <c r="H354" s="174"/>
      <c r="I354" s="175">
        <f>ROUND(E354*H354,2)</f>
        <v>0</v>
      </c>
      <c r="J354" s="174"/>
      <c r="K354" s="175">
        <f>ROUND(E354*J354,2)</f>
        <v>0</v>
      </c>
      <c r="L354" s="175">
        <v>21</v>
      </c>
      <c r="M354" s="175">
        <f>G354*(1+L354/100)</f>
        <v>0</v>
      </c>
      <c r="N354" s="175">
        <v>1.0000000000000001E-5</v>
      </c>
      <c r="O354" s="175">
        <f>ROUND(E354*N354,2)</f>
        <v>0</v>
      </c>
      <c r="P354" s="175">
        <v>0</v>
      </c>
      <c r="Q354" s="175">
        <f>ROUND(E354*P354,2)</f>
        <v>0</v>
      </c>
      <c r="R354" s="175" t="s">
        <v>483</v>
      </c>
      <c r="S354" s="175" t="s">
        <v>174</v>
      </c>
      <c r="T354" s="176" t="s">
        <v>174</v>
      </c>
      <c r="U354" s="161">
        <v>0.40488000000000002</v>
      </c>
      <c r="V354" s="161">
        <f>ROUND(E354*U354,2)</f>
        <v>3.24</v>
      </c>
      <c r="W354" s="161"/>
      <c r="X354" s="151"/>
      <c r="Y354" s="151"/>
      <c r="Z354" s="151"/>
      <c r="AA354" s="151"/>
      <c r="AB354" s="151"/>
      <c r="AC354" s="151"/>
      <c r="AD354" s="151"/>
      <c r="AE354" s="151"/>
      <c r="AF354" s="151"/>
      <c r="AG354" s="151" t="s">
        <v>199</v>
      </c>
      <c r="AH354" s="151"/>
      <c r="AI354" s="151"/>
      <c r="AJ354" s="151"/>
      <c r="AK354" s="151"/>
      <c r="AL354" s="151"/>
      <c r="AM354" s="151"/>
      <c r="AN354" s="151"/>
      <c r="AO354" s="151"/>
      <c r="AP354" s="151"/>
      <c r="AQ354" s="151"/>
      <c r="AR354" s="151"/>
      <c r="AS354" s="151"/>
      <c r="AT354" s="151"/>
      <c r="AU354" s="151"/>
      <c r="AV354" s="151"/>
      <c r="AW354" s="151"/>
      <c r="AX354" s="151"/>
      <c r="AY354" s="151"/>
      <c r="AZ354" s="151"/>
      <c r="BA354" s="151"/>
      <c r="BB354" s="151"/>
      <c r="BC354" s="151"/>
      <c r="BD354" s="151"/>
      <c r="BE354" s="151"/>
      <c r="BF354" s="151"/>
      <c r="BG354" s="151"/>
      <c r="BH354" s="151"/>
    </row>
    <row r="355" spans="1:60" outlineLevel="1" x14ac:dyDescent="0.2">
      <c r="A355" s="158"/>
      <c r="B355" s="159"/>
      <c r="C355" s="196" t="s">
        <v>369</v>
      </c>
      <c r="D355" s="184"/>
      <c r="E355" s="185">
        <v>6</v>
      </c>
      <c r="F355" s="161"/>
      <c r="G355" s="161"/>
      <c r="H355" s="161"/>
      <c r="I355" s="161"/>
      <c r="J355" s="161"/>
      <c r="K355" s="161"/>
      <c r="L355" s="161"/>
      <c r="M355" s="161"/>
      <c r="N355" s="161"/>
      <c r="O355" s="161"/>
      <c r="P355" s="161"/>
      <c r="Q355" s="161"/>
      <c r="R355" s="161"/>
      <c r="S355" s="161"/>
      <c r="T355" s="161"/>
      <c r="U355" s="161"/>
      <c r="V355" s="161"/>
      <c r="W355" s="161"/>
      <c r="X355" s="151"/>
      <c r="Y355" s="151"/>
      <c r="Z355" s="151"/>
      <c r="AA355" s="151"/>
      <c r="AB355" s="151"/>
      <c r="AC355" s="151"/>
      <c r="AD355" s="151"/>
      <c r="AE355" s="151"/>
      <c r="AF355" s="151"/>
      <c r="AG355" s="151" t="s">
        <v>203</v>
      </c>
      <c r="AH355" s="151">
        <v>0</v>
      </c>
      <c r="AI355" s="151"/>
      <c r="AJ355" s="151"/>
      <c r="AK355" s="151"/>
      <c r="AL355" s="151"/>
      <c r="AM355" s="151"/>
      <c r="AN355" s="151"/>
      <c r="AO355" s="151"/>
      <c r="AP355" s="151"/>
      <c r="AQ355" s="151"/>
      <c r="AR355" s="151"/>
      <c r="AS355" s="151"/>
      <c r="AT355" s="151"/>
      <c r="AU355" s="151"/>
      <c r="AV355" s="151"/>
      <c r="AW355" s="151"/>
      <c r="AX355" s="151"/>
      <c r="AY355" s="151"/>
      <c r="AZ355" s="151"/>
      <c r="BA355" s="151"/>
      <c r="BB355" s="151"/>
      <c r="BC355" s="151"/>
      <c r="BD355" s="151"/>
      <c r="BE355" s="151"/>
      <c r="BF355" s="151"/>
      <c r="BG355" s="151"/>
      <c r="BH355" s="151"/>
    </row>
    <row r="356" spans="1:60" outlineLevel="1" x14ac:dyDescent="0.2">
      <c r="A356" s="158"/>
      <c r="B356" s="159"/>
      <c r="C356" s="196" t="s">
        <v>370</v>
      </c>
      <c r="D356" s="184"/>
      <c r="E356" s="185">
        <v>2</v>
      </c>
      <c r="F356" s="161"/>
      <c r="G356" s="161"/>
      <c r="H356" s="161"/>
      <c r="I356" s="161"/>
      <c r="J356" s="161"/>
      <c r="K356" s="161"/>
      <c r="L356" s="161"/>
      <c r="M356" s="161"/>
      <c r="N356" s="161"/>
      <c r="O356" s="161"/>
      <c r="P356" s="161"/>
      <c r="Q356" s="161"/>
      <c r="R356" s="161"/>
      <c r="S356" s="161"/>
      <c r="T356" s="161"/>
      <c r="U356" s="161"/>
      <c r="V356" s="161"/>
      <c r="W356" s="161"/>
      <c r="X356" s="151"/>
      <c r="Y356" s="151"/>
      <c r="Z356" s="151"/>
      <c r="AA356" s="151"/>
      <c r="AB356" s="151"/>
      <c r="AC356" s="151"/>
      <c r="AD356" s="151"/>
      <c r="AE356" s="151"/>
      <c r="AF356" s="151"/>
      <c r="AG356" s="151" t="s">
        <v>203</v>
      </c>
      <c r="AH356" s="151">
        <v>0</v>
      </c>
      <c r="AI356" s="151"/>
      <c r="AJ356" s="151"/>
      <c r="AK356" s="151"/>
      <c r="AL356" s="151"/>
      <c r="AM356" s="151"/>
      <c r="AN356" s="151"/>
      <c r="AO356" s="151"/>
      <c r="AP356" s="151"/>
      <c r="AQ356" s="151"/>
      <c r="AR356" s="151"/>
      <c r="AS356" s="151"/>
      <c r="AT356" s="151"/>
      <c r="AU356" s="151"/>
      <c r="AV356" s="151"/>
      <c r="AW356" s="151"/>
      <c r="AX356" s="151"/>
      <c r="AY356" s="151"/>
      <c r="AZ356" s="151"/>
      <c r="BA356" s="151"/>
      <c r="BB356" s="151"/>
      <c r="BC356" s="151"/>
      <c r="BD356" s="151"/>
      <c r="BE356" s="151"/>
      <c r="BF356" s="151"/>
      <c r="BG356" s="151"/>
      <c r="BH356" s="151"/>
    </row>
    <row r="357" spans="1:60" ht="22.5" outlineLevel="1" x14ac:dyDescent="0.2">
      <c r="A357" s="170">
        <v>69</v>
      </c>
      <c r="B357" s="171" t="s">
        <v>534</v>
      </c>
      <c r="C357" s="180" t="s">
        <v>535</v>
      </c>
      <c r="D357" s="172" t="s">
        <v>322</v>
      </c>
      <c r="E357" s="173">
        <v>2</v>
      </c>
      <c r="F357" s="174"/>
      <c r="G357" s="175">
        <f>ROUND(E357*F357,2)</f>
        <v>0</v>
      </c>
      <c r="H357" s="174"/>
      <c r="I357" s="175">
        <f>ROUND(E357*H357,2)</f>
        <v>0</v>
      </c>
      <c r="J357" s="174"/>
      <c r="K357" s="175">
        <f>ROUND(E357*J357,2)</f>
        <v>0</v>
      </c>
      <c r="L357" s="175">
        <v>21</v>
      </c>
      <c r="M357" s="175">
        <f>G357*(1+L357/100)</f>
        <v>0</v>
      </c>
      <c r="N357" s="175">
        <v>1.0000000000000001E-5</v>
      </c>
      <c r="O357" s="175">
        <f>ROUND(E357*N357,2)</f>
        <v>0</v>
      </c>
      <c r="P357" s="175">
        <v>0</v>
      </c>
      <c r="Q357" s="175">
        <f>ROUND(E357*P357,2)</f>
        <v>0</v>
      </c>
      <c r="R357" s="175" t="s">
        <v>483</v>
      </c>
      <c r="S357" s="175" t="s">
        <v>174</v>
      </c>
      <c r="T357" s="176" t="s">
        <v>174</v>
      </c>
      <c r="U357" s="161">
        <v>0.54730000000000001</v>
      </c>
      <c r="V357" s="161">
        <f>ROUND(E357*U357,2)</f>
        <v>1.0900000000000001</v>
      </c>
      <c r="W357" s="161"/>
      <c r="X357" s="151"/>
      <c r="Y357" s="151"/>
      <c r="Z357" s="151"/>
      <c r="AA357" s="151"/>
      <c r="AB357" s="151"/>
      <c r="AC357" s="151"/>
      <c r="AD357" s="151"/>
      <c r="AE357" s="151"/>
      <c r="AF357" s="151"/>
      <c r="AG357" s="151" t="s">
        <v>199</v>
      </c>
      <c r="AH357" s="151"/>
      <c r="AI357" s="151"/>
      <c r="AJ357" s="151"/>
      <c r="AK357" s="151"/>
      <c r="AL357" s="151"/>
      <c r="AM357" s="151"/>
      <c r="AN357" s="151"/>
      <c r="AO357" s="151"/>
      <c r="AP357" s="151"/>
      <c r="AQ357" s="151"/>
      <c r="AR357" s="151"/>
      <c r="AS357" s="151"/>
      <c r="AT357" s="151"/>
      <c r="AU357" s="151"/>
      <c r="AV357" s="151"/>
      <c r="AW357" s="151"/>
      <c r="AX357" s="151"/>
      <c r="AY357" s="151"/>
      <c r="AZ357" s="151"/>
      <c r="BA357" s="151"/>
      <c r="BB357" s="151"/>
      <c r="BC357" s="151"/>
      <c r="BD357" s="151"/>
      <c r="BE357" s="151"/>
      <c r="BF357" s="151"/>
      <c r="BG357" s="151"/>
      <c r="BH357" s="151"/>
    </row>
    <row r="358" spans="1:60" outlineLevel="1" x14ac:dyDescent="0.2">
      <c r="A358" s="158"/>
      <c r="B358" s="159"/>
      <c r="C358" s="196" t="s">
        <v>375</v>
      </c>
      <c r="D358" s="184"/>
      <c r="E358" s="185">
        <v>1</v>
      </c>
      <c r="F358" s="161"/>
      <c r="G358" s="161"/>
      <c r="H358" s="161"/>
      <c r="I358" s="161"/>
      <c r="J358" s="161"/>
      <c r="K358" s="161"/>
      <c r="L358" s="161"/>
      <c r="M358" s="161"/>
      <c r="N358" s="161"/>
      <c r="O358" s="161"/>
      <c r="P358" s="161"/>
      <c r="Q358" s="161"/>
      <c r="R358" s="161"/>
      <c r="S358" s="161"/>
      <c r="T358" s="161"/>
      <c r="U358" s="161"/>
      <c r="V358" s="161"/>
      <c r="W358" s="161"/>
      <c r="X358" s="151"/>
      <c r="Y358" s="151"/>
      <c r="Z358" s="151"/>
      <c r="AA358" s="151"/>
      <c r="AB358" s="151"/>
      <c r="AC358" s="151"/>
      <c r="AD358" s="151"/>
      <c r="AE358" s="151"/>
      <c r="AF358" s="151"/>
      <c r="AG358" s="151" t="s">
        <v>203</v>
      </c>
      <c r="AH358" s="151">
        <v>0</v>
      </c>
      <c r="AI358" s="151"/>
      <c r="AJ358" s="151"/>
      <c r="AK358" s="151"/>
      <c r="AL358" s="151"/>
      <c r="AM358" s="151"/>
      <c r="AN358" s="151"/>
      <c r="AO358" s="151"/>
      <c r="AP358" s="151"/>
      <c r="AQ358" s="151"/>
      <c r="AR358" s="151"/>
      <c r="AS358" s="151"/>
      <c r="AT358" s="151"/>
      <c r="AU358" s="151"/>
      <c r="AV358" s="151"/>
      <c r="AW358" s="151"/>
      <c r="AX358" s="151"/>
      <c r="AY358" s="151"/>
      <c r="AZ358" s="151"/>
      <c r="BA358" s="151"/>
      <c r="BB358" s="151"/>
      <c r="BC358" s="151"/>
      <c r="BD358" s="151"/>
      <c r="BE358" s="151"/>
      <c r="BF358" s="151"/>
      <c r="BG358" s="151"/>
      <c r="BH358" s="151"/>
    </row>
    <row r="359" spans="1:60" outlineLevel="1" x14ac:dyDescent="0.2">
      <c r="A359" s="158"/>
      <c r="B359" s="159"/>
      <c r="C359" s="196" t="s">
        <v>536</v>
      </c>
      <c r="D359" s="184"/>
      <c r="E359" s="185">
        <v>1</v>
      </c>
      <c r="F359" s="161"/>
      <c r="G359" s="161"/>
      <c r="H359" s="161"/>
      <c r="I359" s="161"/>
      <c r="J359" s="161"/>
      <c r="K359" s="161"/>
      <c r="L359" s="161"/>
      <c r="M359" s="161"/>
      <c r="N359" s="161"/>
      <c r="O359" s="161"/>
      <c r="P359" s="161"/>
      <c r="Q359" s="161"/>
      <c r="R359" s="161"/>
      <c r="S359" s="161"/>
      <c r="T359" s="161"/>
      <c r="U359" s="161"/>
      <c r="V359" s="161"/>
      <c r="W359" s="161"/>
      <c r="X359" s="151"/>
      <c r="Y359" s="151"/>
      <c r="Z359" s="151"/>
      <c r="AA359" s="151"/>
      <c r="AB359" s="151"/>
      <c r="AC359" s="151"/>
      <c r="AD359" s="151"/>
      <c r="AE359" s="151"/>
      <c r="AF359" s="151"/>
      <c r="AG359" s="151" t="s">
        <v>203</v>
      </c>
      <c r="AH359" s="151">
        <v>0</v>
      </c>
      <c r="AI359" s="151"/>
      <c r="AJ359" s="151"/>
      <c r="AK359" s="151"/>
      <c r="AL359" s="151"/>
      <c r="AM359" s="151"/>
      <c r="AN359" s="151"/>
      <c r="AO359" s="151"/>
      <c r="AP359" s="151"/>
      <c r="AQ359" s="151"/>
      <c r="AR359" s="151"/>
      <c r="AS359" s="151"/>
      <c r="AT359" s="151"/>
      <c r="AU359" s="151"/>
      <c r="AV359" s="151"/>
      <c r="AW359" s="151"/>
      <c r="AX359" s="151"/>
      <c r="AY359" s="151"/>
      <c r="AZ359" s="151"/>
      <c r="BA359" s="151"/>
      <c r="BB359" s="151"/>
      <c r="BC359" s="151"/>
      <c r="BD359" s="151"/>
      <c r="BE359" s="151"/>
      <c r="BF359" s="151"/>
      <c r="BG359" s="151"/>
      <c r="BH359" s="151"/>
    </row>
    <row r="360" spans="1:60" ht="22.5" outlineLevel="1" x14ac:dyDescent="0.2">
      <c r="A360" s="170">
        <v>70</v>
      </c>
      <c r="B360" s="171" t="s">
        <v>537</v>
      </c>
      <c r="C360" s="180" t="s">
        <v>538</v>
      </c>
      <c r="D360" s="172" t="s">
        <v>322</v>
      </c>
      <c r="E360" s="173">
        <v>1</v>
      </c>
      <c r="F360" s="174"/>
      <c r="G360" s="175">
        <f>ROUND(E360*F360,2)</f>
        <v>0</v>
      </c>
      <c r="H360" s="174"/>
      <c r="I360" s="175">
        <f>ROUND(E360*H360,2)</f>
        <v>0</v>
      </c>
      <c r="J360" s="174"/>
      <c r="K360" s="175">
        <f>ROUND(E360*J360,2)</f>
        <v>0</v>
      </c>
      <c r="L360" s="175">
        <v>21</v>
      </c>
      <c r="M360" s="175">
        <f>G360*(1+L360/100)</f>
        <v>0</v>
      </c>
      <c r="N360" s="175">
        <v>2.0000000000000002E-5</v>
      </c>
      <c r="O360" s="175">
        <f>ROUND(E360*N360,2)</f>
        <v>0</v>
      </c>
      <c r="P360" s="175">
        <v>0</v>
      </c>
      <c r="Q360" s="175">
        <f>ROUND(E360*P360,2)</f>
        <v>0</v>
      </c>
      <c r="R360" s="175" t="s">
        <v>483</v>
      </c>
      <c r="S360" s="175" t="s">
        <v>174</v>
      </c>
      <c r="T360" s="176" t="s">
        <v>174</v>
      </c>
      <c r="U360" s="161">
        <v>0.74034000000000011</v>
      </c>
      <c r="V360" s="161">
        <f>ROUND(E360*U360,2)</f>
        <v>0.74</v>
      </c>
      <c r="W360" s="161"/>
      <c r="X360" s="151"/>
      <c r="Y360" s="151"/>
      <c r="Z360" s="151"/>
      <c r="AA360" s="151"/>
      <c r="AB360" s="151"/>
      <c r="AC360" s="151"/>
      <c r="AD360" s="151"/>
      <c r="AE360" s="151"/>
      <c r="AF360" s="151"/>
      <c r="AG360" s="151" t="s">
        <v>199</v>
      </c>
      <c r="AH360" s="151"/>
      <c r="AI360" s="151"/>
      <c r="AJ360" s="151"/>
      <c r="AK360" s="151"/>
      <c r="AL360" s="151"/>
      <c r="AM360" s="151"/>
      <c r="AN360" s="151"/>
      <c r="AO360" s="151"/>
      <c r="AP360" s="151"/>
      <c r="AQ360" s="151"/>
      <c r="AR360" s="151"/>
      <c r="AS360" s="151"/>
      <c r="AT360" s="151"/>
      <c r="AU360" s="151"/>
      <c r="AV360" s="151"/>
      <c r="AW360" s="151"/>
      <c r="AX360" s="151"/>
      <c r="AY360" s="151"/>
      <c r="AZ360" s="151"/>
      <c r="BA360" s="151"/>
      <c r="BB360" s="151"/>
      <c r="BC360" s="151"/>
      <c r="BD360" s="151"/>
      <c r="BE360" s="151"/>
      <c r="BF360" s="151"/>
      <c r="BG360" s="151"/>
      <c r="BH360" s="151"/>
    </row>
    <row r="361" spans="1:60" outlineLevel="1" x14ac:dyDescent="0.2">
      <c r="A361" s="158"/>
      <c r="B361" s="159"/>
      <c r="C361" s="196" t="s">
        <v>539</v>
      </c>
      <c r="D361" s="184"/>
      <c r="E361" s="185">
        <v>1</v>
      </c>
      <c r="F361" s="161"/>
      <c r="G361" s="161"/>
      <c r="H361" s="161"/>
      <c r="I361" s="161"/>
      <c r="J361" s="161"/>
      <c r="K361" s="161"/>
      <c r="L361" s="161"/>
      <c r="M361" s="161"/>
      <c r="N361" s="161"/>
      <c r="O361" s="161"/>
      <c r="P361" s="161"/>
      <c r="Q361" s="161"/>
      <c r="R361" s="161"/>
      <c r="S361" s="161"/>
      <c r="T361" s="161"/>
      <c r="U361" s="161"/>
      <c r="V361" s="161"/>
      <c r="W361" s="161"/>
      <c r="X361" s="151"/>
      <c r="Y361" s="151"/>
      <c r="Z361" s="151"/>
      <c r="AA361" s="151"/>
      <c r="AB361" s="151"/>
      <c r="AC361" s="151"/>
      <c r="AD361" s="151"/>
      <c r="AE361" s="151"/>
      <c r="AF361" s="151"/>
      <c r="AG361" s="151" t="s">
        <v>203</v>
      </c>
      <c r="AH361" s="151">
        <v>0</v>
      </c>
      <c r="AI361" s="151"/>
      <c r="AJ361" s="151"/>
      <c r="AK361" s="151"/>
      <c r="AL361" s="151"/>
      <c r="AM361" s="151"/>
      <c r="AN361" s="151"/>
      <c r="AO361" s="151"/>
      <c r="AP361" s="151"/>
      <c r="AQ361" s="151"/>
      <c r="AR361" s="151"/>
      <c r="AS361" s="151"/>
      <c r="AT361" s="151"/>
      <c r="AU361" s="151"/>
      <c r="AV361" s="151"/>
      <c r="AW361" s="151"/>
      <c r="AX361" s="151"/>
      <c r="AY361" s="151"/>
      <c r="AZ361" s="151"/>
      <c r="BA361" s="151"/>
      <c r="BB361" s="151"/>
      <c r="BC361" s="151"/>
      <c r="BD361" s="151"/>
      <c r="BE361" s="151"/>
      <c r="BF361" s="151"/>
      <c r="BG361" s="151"/>
      <c r="BH361" s="151"/>
    </row>
    <row r="362" spans="1:60" ht="22.5" outlineLevel="1" x14ac:dyDescent="0.2">
      <c r="A362" s="188">
        <v>71</v>
      </c>
      <c r="B362" s="189" t="s">
        <v>540</v>
      </c>
      <c r="C362" s="199" t="s">
        <v>541</v>
      </c>
      <c r="D362" s="190" t="s">
        <v>322</v>
      </c>
      <c r="E362" s="191">
        <v>6</v>
      </c>
      <c r="F362" s="192"/>
      <c r="G362" s="193">
        <f t="shared" ref="G362:G373" si="0">ROUND(E362*F362,2)</f>
        <v>0</v>
      </c>
      <c r="H362" s="192"/>
      <c r="I362" s="193">
        <f t="shared" ref="I362:I373" si="1">ROUND(E362*H362,2)</f>
        <v>0</v>
      </c>
      <c r="J362" s="192"/>
      <c r="K362" s="193">
        <f t="shared" ref="K362:K373" si="2">ROUND(E362*J362,2)</f>
        <v>0</v>
      </c>
      <c r="L362" s="193">
        <v>21</v>
      </c>
      <c r="M362" s="193">
        <f t="shared" ref="M362:M373" si="3">G362*(1+L362/100)</f>
        <v>0</v>
      </c>
      <c r="N362" s="193">
        <v>1.2000000000000001E-3</v>
      </c>
      <c r="O362" s="193">
        <f t="shared" ref="O362:O373" si="4">ROUND(E362*N362,2)</f>
        <v>0.01</v>
      </c>
      <c r="P362" s="193">
        <v>0</v>
      </c>
      <c r="Q362" s="193">
        <f t="shared" ref="Q362:Q373" si="5">ROUND(E362*P362,2)</f>
        <v>0</v>
      </c>
      <c r="R362" s="193"/>
      <c r="S362" s="193" t="s">
        <v>430</v>
      </c>
      <c r="T362" s="194" t="s">
        <v>175</v>
      </c>
      <c r="U362" s="161">
        <v>0</v>
      </c>
      <c r="V362" s="161">
        <f t="shared" ref="V362:V373" si="6">ROUND(E362*U362,2)</f>
        <v>0</v>
      </c>
      <c r="W362" s="161"/>
      <c r="X362" s="151"/>
      <c r="Y362" s="151"/>
      <c r="Z362" s="151"/>
      <c r="AA362" s="151"/>
      <c r="AB362" s="151"/>
      <c r="AC362" s="151"/>
      <c r="AD362" s="151"/>
      <c r="AE362" s="151"/>
      <c r="AF362" s="151"/>
      <c r="AG362" s="151" t="s">
        <v>324</v>
      </c>
      <c r="AH362" s="151"/>
      <c r="AI362" s="151"/>
      <c r="AJ362" s="151"/>
      <c r="AK362" s="151"/>
      <c r="AL362" s="151"/>
      <c r="AM362" s="151"/>
      <c r="AN362" s="151"/>
      <c r="AO362" s="151"/>
      <c r="AP362" s="151"/>
      <c r="AQ362" s="151"/>
      <c r="AR362" s="151"/>
      <c r="AS362" s="151"/>
      <c r="AT362" s="151"/>
      <c r="AU362" s="151"/>
      <c r="AV362" s="151"/>
      <c r="AW362" s="151"/>
      <c r="AX362" s="151"/>
      <c r="AY362" s="151"/>
      <c r="AZ362" s="151"/>
      <c r="BA362" s="151"/>
      <c r="BB362" s="151"/>
      <c r="BC362" s="151"/>
      <c r="BD362" s="151"/>
      <c r="BE362" s="151"/>
      <c r="BF362" s="151"/>
      <c r="BG362" s="151"/>
      <c r="BH362" s="151"/>
    </row>
    <row r="363" spans="1:60" ht="22.5" outlineLevel="1" x14ac:dyDescent="0.2">
      <c r="A363" s="188">
        <v>72</v>
      </c>
      <c r="B363" s="189" t="s">
        <v>542</v>
      </c>
      <c r="C363" s="199" t="s">
        <v>543</v>
      </c>
      <c r="D363" s="190" t="s">
        <v>322</v>
      </c>
      <c r="E363" s="191">
        <v>1</v>
      </c>
      <c r="F363" s="192"/>
      <c r="G363" s="193">
        <f t="shared" si="0"/>
        <v>0</v>
      </c>
      <c r="H363" s="192"/>
      <c r="I363" s="193">
        <f t="shared" si="1"/>
        <v>0</v>
      </c>
      <c r="J363" s="192"/>
      <c r="K363" s="193">
        <f t="shared" si="2"/>
        <v>0</v>
      </c>
      <c r="L363" s="193">
        <v>21</v>
      </c>
      <c r="M363" s="193">
        <f t="shared" si="3"/>
        <v>0</v>
      </c>
      <c r="N363" s="193">
        <v>7.5000000000000011E-2</v>
      </c>
      <c r="O363" s="193">
        <f t="shared" si="4"/>
        <v>0.08</v>
      </c>
      <c r="P363" s="193">
        <v>0</v>
      </c>
      <c r="Q363" s="193">
        <f t="shared" si="5"/>
        <v>0</v>
      </c>
      <c r="R363" s="193"/>
      <c r="S363" s="193" t="s">
        <v>430</v>
      </c>
      <c r="T363" s="194" t="s">
        <v>175</v>
      </c>
      <c r="U363" s="161">
        <v>0</v>
      </c>
      <c r="V363" s="161">
        <f t="shared" si="6"/>
        <v>0</v>
      </c>
      <c r="W363" s="161"/>
      <c r="X363" s="151"/>
      <c r="Y363" s="151"/>
      <c r="Z363" s="151"/>
      <c r="AA363" s="151"/>
      <c r="AB363" s="151"/>
      <c r="AC363" s="151"/>
      <c r="AD363" s="151"/>
      <c r="AE363" s="151"/>
      <c r="AF363" s="151"/>
      <c r="AG363" s="151" t="s">
        <v>324</v>
      </c>
      <c r="AH363" s="151"/>
      <c r="AI363" s="151"/>
      <c r="AJ363" s="151"/>
      <c r="AK363" s="151"/>
      <c r="AL363" s="151"/>
      <c r="AM363" s="151"/>
      <c r="AN363" s="151"/>
      <c r="AO363" s="151"/>
      <c r="AP363" s="151"/>
      <c r="AQ363" s="151"/>
      <c r="AR363" s="151"/>
      <c r="AS363" s="151"/>
      <c r="AT363" s="151"/>
      <c r="AU363" s="151"/>
      <c r="AV363" s="151"/>
      <c r="AW363" s="151"/>
      <c r="AX363" s="151"/>
      <c r="AY363" s="151"/>
      <c r="AZ363" s="151"/>
      <c r="BA363" s="151"/>
      <c r="BB363" s="151"/>
      <c r="BC363" s="151"/>
      <c r="BD363" s="151"/>
      <c r="BE363" s="151"/>
      <c r="BF363" s="151"/>
      <c r="BG363" s="151"/>
      <c r="BH363" s="151"/>
    </row>
    <row r="364" spans="1:60" ht="22.5" outlineLevel="1" x14ac:dyDescent="0.2">
      <c r="A364" s="188">
        <v>73</v>
      </c>
      <c r="B364" s="189" t="s">
        <v>544</v>
      </c>
      <c r="C364" s="199" t="s">
        <v>545</v>
      </c>
      <c r="D364" s="190" t="s">
        <v>322</v>
      </c>
      <c r="E364" s="191">
        <v>1</v>
      </c>
      <c r="F364" s="192"/>
      <c r="G364" s="193">
        <f t="shared" si="0"/>
        <v>0</v>
      </c>
      <c r="H364" s="192"/>
      <c r="I364" s="193">
        <f t="shared" si="1"/>
        <v>0</v>
      </c>
      <c r="J364" s="192"/>
      <c r="K364" s="193">
        <f t="shared" si="2"/>
        <v>0</v>
      </c>
      <c r="L364" s="193">
        <v>21</v>
      </c>
      <c r="M364" s="193">
        <f t="shared" si="3"/>
        <v>0</v>
      </c>
      <c r="N364" s="193">
        <v>2.4E-2</v>
      </c>
      <c r="O364" s="193">
        <f t="shared" si="4"/>
        <v>0.02</v>
      </c>
      <c r="P364" s="193">
        <v>0</v>
      </c>
      <c r="Q364" s="193">
        <f t="shared" si="5"/>
        <v>0</v>
      </c>
      <c r="R364" s="193"/>
      <c r="S364" s="193" t="s">
        <v>430</v>
      </c>
      <c r="T364" s="194" t="s">
        <v>175</v>
      </c>
      <c r="U364" s="161">
        <v>0</v>
      </c>
      <c r="V364" s="161">
        <f t="shared" si="6"/>
        <v>0</v>
      </c>
      <c r="W364" s="161"/>
      <c r="X364" s="151"/>
      <c r="Y364" s="151"/>
      <c r="Z364" s="151"/>
      <c r="AA364" s="151"/>
      <c r="AB364" s="151"/>
      <c r="AC364" s="151"/>
      <c r="AD364" s="151"/>
      <c r="AE364" s="151"/>
      <c r="AF364" s="151"/>
      <c r="AG364" s="151" t="s">
        <v>324</v>
      </c>
      <c r="AH364" s="151"/>
      <c r="AI364" s="151"/>
      <c r="AJ364" s="151"/>
      <c r="AK364" s="151"/>
      <c r="AL364" s="151"/>
      <c r="AM364" s="151"/>
      <c r="AN364" s="151"/>
      <c r="AO364" s="151"/>
      <c r="AP364" s="151"/>
      <c r="AQ364" s="151"/>
      <c r="AR364" s="151"/>
      <c r="AS364" s="151"/>
      <c r="AT364" s="151"/>
      <c r="AU364" s="151"/>
      <c r="AV364" s="151"/>
      <c r="AW364" s="151"/>
      <c r="AX364" s="151"/>
      <c r="AY364" s="151"/>
      <c r="AZ364" s="151"/>
      <c r="BA364" s="151"/>
      <c r="BB364" s="151"/>
      <c r="BC364" s="151"/>
      <c r="BD364" s="151"/>
      <c r="BE364" s="151"/>
      <c r="BF364" s="151"/>
      <c r="BG364" s="151"/>
      <c r="BH364" s="151"/>
    </row>
    <row r="365" spans="1:60" ht="22.5" outlineLevel="1" x14ac:dyDescent="0.2">
      <c r="A365" s="188">
        <v>74</v>
      </c>
      <c r="B365" s="189" t="s">
        <v>546</v>
      </c>
      <c r="C365" s="199" t="s">
        <v>547</v>
      </c>
      <c r="D365" s="190" t="s">
        <v>322</v>
      </c>
      <c r="E365" s="191">
        <v>1</v>
      </c>
      <c r="F365" s="192"/>
      <c r="G365" s="193">
        <f t="shared" si="0"/>
        <v>0</v>
      </c>
      <c r="H365" s="192"/>
      <c r="I365" s="193">
        <f t="shared" si="1"/>
        <v>0</v>
      </c>
      <c r="J365" s="192"/>
      <c r="K365" s="193">
        <f t="shared" si="2"/>
        <v>0</v>
      </c>
      <c r="L365" s="193">
        <v>21</v>
      </c>
      <c r="M365" s="193">
        <f t="shared" si="3"/>
        <v>0</v>
      </c>
      <c r="N365" s="193">
        <v>2.5000000000000001E-2</v>
      </c>
      <c r="O365" s="193">
        <f t="shared" si="4"/>
        <v>0.03</v>
      </c>
      <c r="P365" s="193">
        <v>0</v>
      </c>
      <c r="Q365" s="193">
        <f t="shared" si="5"/>
        <v>0</v>
      </c>
      <c r="R365" s="193"/>
      <c r="S365" s="193" t="s">
        <v>430</v>
      </c>
      <c r="T365" s="194" t="s">
        <v>175</v>
      </c>
      <c r="U365" s="161">
        <v>0</v>
      </c>
      <c r="V365" s="161">
        <f t="shared" si="6"/>
        <v>0</v>
      </c>
      <c r="W365" s="161"/>
      <c r="X365" s="151"/>
      <c r="Y365" s="151"/>
      <c r="Z365" s="151"/>
      <c r="AA365" s="151"/>
      <c r="AB365" s="151"/>
      <c r="AC365" s="151"/>
      <c r="AD365" s="151"/>
      <c r="AE365" s="151"/>
      <c r="AF365" s="151"/>
      <c r="AG365" s="151" t="s">
        <v>324</v>
      </c>
      <c r="AH365" s="151"/>
      <c r="AI365" s="151"/>
      <c r="AJ365" s="151"/>
      <c r="AK365" s="151"/>
      <c r="AL365" s="151"/>
      <c r="AM365" s="151"/>
      <c r="AN365" s="151"/>
      <c r="AO365" s="151"/>
      <c r="AP365" s="151"/>
      <c r="AQ365" s="151"/>
      <c r="AR365" s="151"/>
      <c r="AS365" s="151"/>
      <c r="AT365" s="151"/>
      <c r="AU365" s="151"/>
      <c r="AV365" s="151"/>
      <c r="AW365" s="151"/>
      <c r="AX365" s="151"/>
      <c r="AY365" s="151"/>
      <c r="AZ365" s="151"/>
      <c r="BA365" s="151"/>
      <c r="BB365" s="151"/>
      <c r="BC365" s="151"/>
      <c r="BD365" s="151"/>
      <c r="BE365" s="151"/>
      <c r="BF365" s="151"/>
      <c r="BG365" s="151"/>
      <c r="BH365" s="151"/>
    </row>
    <row r="366" spans="1:60" ht="22.5" outlineLevel="1" x14ac:dyDescent="0.2">
      <c r="A366" s="188">
        <v>75</v>
      </c>
      <c r="B366" s="189" t="s">
        <v>548</v>
      </c>
      <c r="C366" s="199" t="s">
        <v>549</v>
      </c>
      <c r="D366" s="190" t="s">
        <v>322</v>
      </c>
      <c r="E366" s="191">
        <v>1</v>
      </c>
      <c r="F366" s="192"/>
      <c r="G366" s="193">
        <f t="shared" si="0"/>
        <v>0</v>
      </c>
      <c r="H366" s="192"/>
      <c r="I366" s="193">
        <f t="shared" si="1"/>
        <v>0</v>
      </c>
      <c r="J366" s="192"/>
      <c r="K366" s="193">
        <f t="shared" si="2"/>
        <v>0</v>
      </c>
      <c r="L366" s="193">
        <v>21</v>
      </c>
      <c r="M366" s="193">
        <f t="shared" si="3"/>
        <v>0</v>
      </c>
      <c r="N366" s="193">
        <v>3.8000000000000006E-2</v>
      </c>
      <c r="O366" s="193">
        <f t="shared" si="4"/>
        <v>0.04</v>
      </c>
      <c r="P366" s="193">
        <v>0</v>
      </c>
      <c r="Q366" s="193">
        <f t="shared" si="5"/>
        <v>0</v>
      </c>
      <c r="R366" s="193"/>
      <c r="S366" s="193" t="s">
        <v>430</v>
      </c>
      <c r="T366" s="194" t="s">
        <v>175</v>
      </c>
      <c r="U366" s="161">
        <v>0</v>
      </c>
      <c r="V366" s="161">
        <f t="shared" si="6"/>
        <v>0</v>
      </c>
      <c r="W366" s="161"/>
      <c r="X366" s="151"/>
      <c r="Y366" s="151"/>
      <c r="Z366" s="151"/>
      <c r="AA366" s="151"/>
      <c r="AB366" s="151"/>
      <c r="AC366" s="151"/>
      <c r="AD366" s="151"/>
      <c r="AE366" s="151"/>
      <c r="AF366" s="151"/>
      <c r="AG366" s="151" t="s">
        <v>324</v>
      </c>
      <c r="AH366" s="151"/>
      <c r="AI366" s="151"/>
      <c r="AJ366" s="151"/>
      <c r="AK366" s="151"/>
      <c r="AL366" s="151"/>
      <c r="AM366" s="151"/>
      <c r="AN366" s="151"/>
      <c r="AO366" s="151"/>
      <c r="AP366" s="151"/>
      <c r="AQ366" s="151"/>
      <c r="AR366" s="151"/>
      <c r="AS366" s="151"/>
      <c r="AT366" s="151"/>
      <c r="AU366" s="151"/>
      <c r="AV366" s="151"/>
      <c r="AW366" s="151"/>
      <c r="AX366" s="151"/>
      <c r="AY366" s="151"/>
      <c r="AZ366" s="151"/>
      <c r="BA366" s="151"/>
      <c r="BB366" s="151"/>
      <c r="BC366" s="151"/>
      <c r="BD366" s="151"/>
      <c r="BE366" s="151"/>
      <c r="BF366" s="151"/>
      <c r="BG366" s="151"/>
      <c r="BH366" s="151"/>
    </row>
    <row r="367" spans="1:60" ht="22.5" outlineLevel="1" x14ac:dyDescent="0.2">
      <c r="A367" s="188">
        <v>76</v>
      </c>
      <c r="B367" s="189" t="s">
        <v>550</v>
      </c>
      <c r="C367" s="199" t="s">
        <v>551</v>
      </c>
      <c r="D367" s="190" t="s">
        <v>322</v>
      </c>
      <c r="E367" s="191">
        <v>1</v>
      </c>
      <c r="F367" s="192"/>
      <c r="G367" s="193">
        <f t="shared" si="0"/>
        <v>0</v>
      </c>
      <c r="H367" s="192"/>
      <c r="I367" s="193">
        <f t="shared" si="1"/>
        <v>0</v>
      </c>
      <c r="J367" s="192"/>
      <c r="K367" s="193">
        <f t="shared" si="2"/>
        <v>0</v>
      </c>
      <c r="L367" s="193">
        <v>21</v>
      </c>
      <c r="M367" s="193">
        <f t="shared" si="3"/>
        <v>0</v>
      </c>
      <c r="N367" s="193">
        <v>3.8000000000000006E-2</v>
      </c>
      <c r="O367" s="193">
        <f t="shared" si="4"/>
        <v>0.04</v>
      </c>
      <c r="P367" s="193">
        <v>0</v>
      </c>
      <c r="Q367" s="193">
        <f t="shared" si="5"/>
        <v>0</v>
      </c>
      <c r="R367" s="193"/>
      <c r="S367" s="193" t="s">
        <v>430</v>
      </c>
      <c r="T367" s="194" t="s">
        <v>175</v>
      </c>
      <c r="U367" s="161">
        <v>0</v>
      </c>
      <c r="V367" s="161">
        <f t="shared" si="6"/>
        <v>0</v>
      </c>
      <c r="W367" s="161"/>
      <c r="X367" s="151"/>
      <c r="Y367" s="151"/>
      <c r="Z367" s="151"/>
      <c r="AA367" s="151"/>
      <c r="AB367" s="151"/>
      <c r="AC367" s="151"/>
      <c r="AD367" s="151"/>
      <c r="AE367" s="151"/>
      <c r="AF367" s="151"/>
      <c r="AG367" s="151" t="s">
        <v>324</v>
      </c>
      <c r="AH367" s="151"/>
      <c r="AI367" s="151"/>
      <c r="AJ367" s="151"/>
      <c r="AK367" s="151"/>
      <c r="AL367" s="151"/>
      <c r="AM367" s="151"/>
      <c r="AN367" s="151"/>
      <c r="AO367" s="151"/>
      <c r="AP367" s="151"/>
      <c r="AQ367" s="151"/>
      <c r="AR367" s="151"/>
      <c r="AS367" s="151"/>
      <c r="AT367" s="151"/>
      <c r="AU367" s="151"/>
      <c r="AV367" s="151"/>
      <c r="AW367" s="151"/>
      <c r="AX367" s="151"/>
      <c r="AY367" s="151"/>
      <c r="AZ367" s="151"/>
      <c r="BA367" s="151"/>
      <c r="BB367" s="151"/>
      <c r="BC367" s="151"/>
      <c r="BD367" s="151"/>
      <c r="BE367" s="151"/>
      <c r="BF367" s="151"/>
      <c r="BG367" s="151"/>
      <c r="BH367" s="151"/>
    </row>
    <row r="368" spans="1:60" ht="22.5" outlineLevel="1" x14ac:dyDescent="0.2">
      <c r="A368" s="188">
        <v>77</v>
      </c>
      <c r="B368" s="189" t="s">
        <v>552</v>
      </c>
      <c r="C368" s="199" t="s">
        <v>553</v>
      </c>
      <c r="D368" s="190" t="s">
        <v>322</v>
      </c>
      <c r="E368" s="191">
        <v>1</v>
      </c>
      <c r="F368" s="192"/>
      <c r="G368" s="193">
        <f t="shared" si="0"/>
        <v>0</v>
      </c>
      <c r="H368" s="192"/>
      <c r="I368" s="193">
        <f t="shared" si="1"/>
        <v>0</v>
      </c>
      <c r="J368" s="192"/>
      <c r="K368" s="193">
        <f t="shared" si="2"/>
        <v>0</v>
      </c>
      <c r="L368" s="193">
        <v>21</v>
      </c>
      <c r="M368" s="193">
        <f t="shared" si="3"/>
        <v>0</v>
      </c>
      <c r="N368" s="193">
        <v>3.8000000000000006E-2</v>
      </c>
      <c r="O368" s="193">
        <f t="shared" si="4"/>
        <v>0.04</v>
      </c>
      <c r="P368" s="193">
        <v>0</v>
      </c>
      <c r="Q368" s="193">
        <f t="shared" si="5"/>
        <v>0</v>
      </c>
      <c r="R368" s="193"/>
      <c r="S368" s="193" t="s">
        <v>430</v>
      </c>
      <c r="T368" s="194" t="s">
        <v>175</v>
      </c>
      <c r="U368" s="161">
        <v>0</v>
      </c>
      <c r="V368" s="161">
        <f t="shared" si="6"/>
        <v>0</v>
      </c>
      <c r="W368" s="161"/>
      <c r="X368" s="151"/>
      <c r="Y368" s="151"/>
      <c r="Z368" s="151"/>
      <c r="AA368" s="151"/>
      <c r="AB368" s="151"/>
      <c r="AC368" s="151"/>
      <c r="AD368" s="151"/>
      <c r="AE368" s="151"/>
      <c r="AF368" s="151"/>
      <c r="AG368" s="151" t="s">
        <v>324</v>
      </c>
      <c r="AH368" s="151"/>
      <c r="AI368" s="151"/>
      <c r="AJ368" s="151"/>
      <c r="AK368" s="151"/>
      <c r="AL368" s="151"/>
      <c r="AM368" s="151"/>
      <c r="AN368" s="151"/>
      <c r="AO368" s="151"/>
      <c r="AP368" s="151"/>
      <c r="AQ368" s="151"/>
      <c r="AR368" s="151"/>
      <c r="AS368" s="151"/>
      <c r="AT368" s="151"/>
      <c r="AU368" s="151"/>
      <c r="AV368" s="151"/>
      <c r="AW368" s="151"/>
      <c r="AX368" s="151"/>
      <c r="AY368" s="151"/>
      <c r="AZ368" s="151"/>
      <c r="BA368" s="151"/>
      <c r="BB368" s="151"/>
      <c r="BC368" s="151"/>
      <c r="BD368" s="151"/>
      <c r="BE368" s="151"/>
      <c r="BF368" s="151"/>
      <c r="BG368" s="151"/>
      <c r="BH368" s="151"/>
    </row>
    <row r="369" spans="1:60" ht="22.5" outlineLevel="1" x14ac:dyDescent="0.2">
      <c r="A369" s="188">
        <v>78</v>
      </c>
      <c r="B369" s="189" t="s">
        <v>554</v>
      </c>
      <c r="C369" s="199" t="s">
        <v>555</v>
      </c>
      <c r="D369" s="190" t="s">
        <v>322</v>
      </c>
      <c r="E369" s="191">
        <v>1</v>
      </c>
      <c r="F369" s="192"/>
      <c r="G369" s="193">
        <f t="shared" si="0"/>
        <v>0</v>
      </c>
      <c r="H369" s="192"/>
      <c r="I369" s="193">
        <f t="shared" si="1"/>
        <v>0</v>
      </c>
      <c r="J369" s="192"/>
      <c r="K369" s="193">
        <f t="shared" si="2"/>
        <v>0</v>
      </c>
      <c r="L369" s="193">
        <v>21</v>
      </c>
      <c r="M369" s="193">
        <f t="shared" si="3"/>
        <v>0</v>
      </c>
      <c r="N369" s="193">
        <v>3.8000000000000006E-2</v>
      </c>
      <c r="O369" s="193">
        <f t="shared" si="4"/>
        <v>0.04</v>
      </c>
      <c r="P369" s="193">
        <v>0</v>
      </c>
      <c r="Q369" s="193">
        <f t="shared" si="5"/>
        <v>0</v>
      </c>
      <c r="R369" s="193"/>
      <c r="S369" s="193" t="s">
        <v>430</v>
      </c>
      <c r="T369" s="194" t="s">
        <v>175</v>
      </c>
      <c r="U369" s="161">
        <v>0</v>
      </c>
      <c r="V369" s="161">
        <f t="shared" si="6"/>
        <v>0</v>
      </c>
      <c r="W369" s="161"/>
      <c r="X369" s="151"/>
      <c r="Y369" s="151"/>
      <c r="Z369" s="151"/>
      <c r="AA369" s="151"/>
      <c r="AB369" s="151"/>
      <c r="AC369" s="151"/>
      <c r="AD369" s="151"/>
      <c r="AE369" s="151"/>
      <c r="AF369" s="151"/>
      <c r="AG369" s="151" t="s">
        <v>324</v>
      </c>
      <c r="AH369" s="151"/>
      <c r="AI369" s="151"/>
      <c r="AJ369" s="151"/>
      <c r="AK369" s="151"/>
      <c r="AL369" s="151"/>
      <c r="AM369" s="151"/>
      <c r="AN369" s="151"/>
      <c r="AO369" s="151"/>
      <c r="AP369" s="151"/>
      <c r="AQ369" s="151"/>
      <c r="AR369" s="151"/>
      <c r="AS369" s="151"/>
      <c r="AT369" s="151"/>
      <c r="AU369" s="151"/>
      <c r="AV369" s="151"/>
      <c r="AW369" s="151"/>
      <c r="AX369" s="151"/>
      <c r="AY369" s="151"/>
      <c r="AZ369" s="151"/>
      <c r="BA369" s="151"/>
      <c r="BB369" s="151"/>
      <c r="BC369" s="151"/>
      <c r="BD369" s="151"/>
      <c r="BE369" s="151"/>
      <c r="BF369" s="151"/>
      <c r="BG369" s="151"/>
      <c r="BH369" s="151"/>
    </row>
    <row r="370" spans="1:60" ht="22.5" outlineLevel="1" x14ac:dyDescent="0.2">
      <c r="A370" s="188">
        <v>79</v>
      </c>
      <c r="B370" s="189" t="s">
        <v>556</v>
      </c>
      <c r="C370" s="199" t="s">
        <v>557</v>
      </c>
      <c r="D370" s="190" t="s">
        <v>322</v>
      </c>
      <c r="E370" s="191">
        <v>1</v>
      </c>
      <c r="F370" s="192"/>
      <c r="G370" s="193">
        <f t="shared" si="0"/>
        <v>0</v>
      </c>
      <c r="H370" s="192"/>
      <c r="I370" s="193">
        <f t="shared" si="1"/>
        <v>0</v>
      </c>
      <c r="J370" s="192"/>
      <c r="K370" s="193">
        <f t="shared" si="2"/>
        <v>0</v>
      </c>
      <c r="L370" s="193">
        <v>21</v>
      </c>
      <c r="M370" s="193">
        <f t="shared" si="3"/>
        <v>0</v>
      </c>
      <c r="N370" s="193">
        <v>0.18000000000000002</v>
      </c>
      <c r="O370" s="193">
        <f t="shared" si="4"/>
        <v>0.18</v>
      </c>
      <c r="P370" s="193">
        <v>0</v>
      </c>
      <c r="Q370" s="193">
        <f t="shared" si="5"/>
        <v>0</v>
      </c>
      <c r="R370" s="193"/>
      <c r="S370" s="193" t="s">
        <v>430</v>
      </c>
      <c r="T370" s="194" t="s">
        <v>175</v>
      </c>
      <c r="U370" s="161">
        <v>0</v>
      </c>
      <c r="V370" s="161">
        <f t="shared" si="6"/>
        <v>0</v>
      </c>
      <c r="W370" s="161"/>
      <c r="X370" s="151"/>
      <c r="Y370" s="151"/>
      <c r="Z370" s="151"/>
      <c r="AA370" s="151"/>
      <c r="AB370" s="151"/>
      <c r="AC370" s="151"/>
      <c r="AD370" s="151"/>
      <c r="AE370" s="151"/>
      <c r="AF370" s="151"/>
      <c r="AG370" s="151" t="s">
        <v>324</v>
      </c>
      <c r="AH370" s="151"/>
      <c r="AI370" s="151"/>
      <c r="AJ370" s="151"/>
      <c r="AK370" s="151"/>
      <c r="AL370" s="151"/>
      <c r="AM370" s="151"/>
      <c r="AN370" s="151"/>
      <c r="AO370" s="151"/>
      <c r="AP370" s="151"/>
      <c r="AQ370" s="151"/>
      <c r="AR370" s="151"/>
      <c r="AS370" s="151"/>
      <c r="AT370" s="151"/>
      <c r="AU370" s="151"/>
      <c r="AV370" s="151"/>
      <c r="AW370" s="151"/>
      <c r="AX370" s="151"/>
      <c r="AY370" s="151"/>
      <c r="AZ370" s="151"/>
      <c r="BA370" s="151"/>
      <c r="BB370" s="151"/>
      <c r="BC370" s="151"/>
      <c r="BD370" s="151"/>
      <c r="BE370" s="151"/>
      <c r="BF370" s="151"/>
      <c r="BG370" s="151"/>
      <c r="BH370" s="151"/>
    </row>
    <row r="371" spans="1:60" ht="22.5" outlineLevel="1" x14ac:dyDescent="0.2">
      <c r="A371" s="188">
        <v>80</v>
      </c>
      <c r="B371" s="189" t="s">
        <v>558</v>
      </c>
      <c r="C371" s="199" t="s">
        <v>559</v>
      </c>
      <c r="D371" s="190" t="s">
        <v>322</v>
      </c>
      <c r="E371" s="191">
        <v>2</v>
      </c>
      <c r="F371" s="192"/>
      <c r="G371" s="193">
        <f t="shared" si="0"/>
        <v>0</v>
      </c>
      <c r="H371" s="192"/>
      <c r="I371" s="193">
        <f t="shared" si="1"/>
        <v>0</v>
      </c>
      <c r="J371" s="192"/>
      <c r="K371" s="193">
        <f t="shared" si="2"/>
        <v>0</v>
      </c>
      <c r="L371" s="193">
        <v>21</v>
      </c>
      <c r="M371" s="193">
        <f t="shared" si="3"/>
        <v>0</v>
      </c>
      <c r="N371" s="193">
        <v>0.18000000000000002</v>
      </c>
      <c r="O371" s="193">
        <f t="shared" si="4"/>
        <v>0.36</v>
      </c>
      <c r="P371" s="193">
        <v>0</v>
      </c>
      <c r="Q371" s="193">
        <f t="shared" si="5"/>
        <v>0</v>
      </c>
      <c r="R371" s="193"/>
      <c r="S371" s="193" t="s">
        <v>430</v>
      </c>
      <c r="T371" s="194" t="s">
        <v>175</v>
      </c>
      <c r="U371" s="161">
        <v>0</v>
      </c>
      <c r="V371" s="161">
        <f t="shared" si="6"/>
        <v>0</v>
      </c>
      <c r="W371" s="161"/>
      <c r="X371" s="151"/>
      <c r="Y371" s="151"/>
      <c r="Z371" s="151"/>
      <c r="AA371" s="151"/>
      <c r="AB371" s="151"/>
      <c r="AC371" s="151"/>
      <c r="AD371" s="151"/>
      <c r="AE371" s="151"/>
      <c r="AF371" s="151"/>
      <c r="AG371" s="151" t="s">
        <v>324</v>
      </c>
      <c r="AH371" s="151"/>
      <c r="AI371" s="151"/>
      <c r="AJ371" s="151"/>
      <c r="AK371" s="151"/>
      <c r="AL371" s="151"/>
      <c r="AM371" s="151"/>
      <c r="AN371" s="151"/>
      <c r="AO371" s="151"/>
      <c r="AP371" s="151"/>
      <c r="AQ371" s="151"/>
      <c r="AR371" s="151"/>
      <c r="AS371" s="151"/>
      <c r="AT371" s="151"/>
      <c r="AU371" s="151"/>
      <c r="AV371" s="151"/>
      <c r="AW371" s="151"/>
      <c r="AX371" s="151"/>
      <c r="AY371" s="151"/>
      <c r="AZ371" s="151"/>
      <c r="BA371" s="151"/>
      <c r="BB371" s="151"/>
      <c r="BC371" s="151"/>
      <c r="BD371" s="151"/>
      <c r="BE371" s="151"/>
      <c r="BF371" s="151"/>
      <c r="BG371" s="151"/>
      <c r="BH371" s="151"/>
    </row>
    <row r="372" spans="1:60" outlineLevel="1" x14ac:dyDescent="0.2">
      <c r="A372" s="188">
        <v>81</v>
      </c>
      <c r="B372" s="189" t="s">
        <v>560</v>
      </c>
      <c r="C372" s="199" t="s">
        <v>561</v>
      </c>
      <c r="D372" s="190" t="s">
        <v>322</v>
      </c>
      <c r="E372" s="191">
        <v>2</v>
      </c>
      <c r="F372" s="192"/>
      <c r="G372" s="193">
        <f t="shared" si="0"/>
        <v>0</v>
      </c>
      <c r="H372" s="192"/>
      <c r="I372" s="193">
        <f t="shared" si="1"/>
        <v>0</v>
      </c>
      <c r="J372" s="192"/>
      <c r="K372" s="193">
        <f t="shared" si="2"/>
        <v>0</v>
      </c>
      <c r="L372" s="193">
        <v>21</v>
      </c>
      <c r="M372" s="193">
        <f t="shared" si="3"/>
        <v>0</v>
      </c>
      <c r="N372" s="193">
        <v>0.14000000000000001</v>
      </c>
      <c r="O372" s="193">
        <f t="shared" si="4"/>
        <v>0.28000000000000003</v>
      </c>
      <c r="P372" s="193">
        <v>0</v>
      </c>
      <c r="Q372" s="193">
        <f t="shared" si="5"/>
        <v>0</v>
      </c>
      <c r="R372" s="193"/>
      <c r="S372" s="193" t="s">
        <v>430</v>
      </c>
      <c r="T372" s="194" t="s">
        <v>175</v>
      </c>
      <c r="U372" s="161">
        <v>0</v>
      </c>
      <c r="V372" s="161">
        <f t="shared" si="6"/>
        <v>0</v>
      </c>
      <c r="W372" s="161"/>
      <c r="X372" s="151"/>
      <c r="Y372" s="151"/>
      <c r="Z372" s="151"/>
      <c r="AA372" s="151"/>
      <c r="AB372" s="151"/>
      <c r="AC372" s="151"/>
      <c r="AD372" s="151"/>
      <c r="AE372" s="151"/>
      <c r="AF372" s="151"/>
      <c r="AG372" s="151" t="s">
        <v>324</v>
      </c>
      <c r="AH372" s="151"/>
      <c r="AI372" s="151"/>
      <c r="AJ372" s="151"/>
      <c r="AK372" s="151"/>
      <c r="AL372" s="151"/>
      <c r="AM372" s="151"/>
      <c r="AN372" s="151"/>
      <c r="AO372" s="151"/>
      <c r="AP372" s="151"/>
      <c r="AQ372" s="151"/>
      <c r="AR372" s="151"/>
      <c r="AS372" s="151"/>
      <c r="AT372" s="151"/>
      <c r="AU372" s="151"/>
      <c r="AV372" s="151"/>
      <c r="AW372" s="151"/>
      <c r="AX372" s="151"/>
      <c r="AY372" s="151"/>
      <c r="AZ372" s="151"/>
      <c r="BA372" s="151"/>
      <c r="BB372" s="151"/>
      <c r="BC372" s="151"/>
      <c r="BD372" s="151"/>
      <c r="BE372" s="151"/>
      <c r="BF372" s="151"/>
      <c r="BG372" s="151"/>
      <c r="BH372" s="151"/>
    </row>
    <row r="373" spans="1:60" outlineLevel="1" x14ac:dyDescent="0.2">
      <c r="A373" s="170">
        <v>82</v>
      </c>
      <c r="B373" s="171" t="s">
        <v>562</v>
      </c>
      <c r="C373" s="180" t="s">
        <v>563</v>
      </c>
      <c r="D373" s="172" t="s">
        <v>413</v>
      </c>
      <c r="E373" s="173">
        <v>1.1120000000000001</v>
      </c>
      <c r="F373" s="174"/>
      <c r="G373" s="175">
        <f t="shared" si="0"/>
        <v>0</v>
      </c>
      <c r="H373" s="174"/>
      <c r="I373" s="175">
        <f t="shared" si="1"/>
        <v>0</v>
      </c>
      <c r="J373" s="174"/>
      <c r="K373" s="175">
        <f t="shared" si="2"/>
        <v>0</v>
      </c>
      <c r="L373" s="175">
        <v>21</v>
      </c>
      <c r="M373" s="175">
        <f t="shared" si="3"/>
        <v>0</v>
      </c>
      <c r="N373" s="175">
        <v>0</v>
      </c>
      <c r="O373" s="175">
        <f t="shared" si="4"/>
        <v>0</v>
      </c>
      <c r="P373" s="175">
        <v>0</v>
      </c>
      <c r="Q373" s="175">
        <f t="shared" si="5"/>
        <v>0</v>
      </c>
      <c r="R373" s="175" t="s">
        <v>483</v>
      </c>
      <c r="S373" s="175" t="s">
        <v>174</v>
      </c>
      <c r="T373" s="176" t="s">
        <v>174</v>
      </c>
      <c r="U373" s="161">
        <v>2.2550000000000003</v>
      </c>
      <c r="V373" s="161">
        <f t="shared" si="6"/>
        <v>2.5099999999999998</v>
      </c>
      <c r="W373" s="161"/>
      <c r="X373" s="151"/>
      <c r="Y373" s="151"/>
      <c r="Z373" s="151"/>
      <c r="AA373" s="151"/>
      <c r="AB373" s="151"/>
      <c r="AC373" s="151"/>
      <c r="AD373" s="151"/>
      <c r="AE373" s="151"/>
      <c r="AF373" s="151"/>
      <c r="AG373" s="151" t="s">
        <v>414</v>
      </c>
      <c r="AH373" s="151"/>
      <c r="AI373" s="151"/>
      <c r="AJ373" s="151"/>
      <c r="AK373" s="151"/>
      <c r="AL373" s="151"/>
      <c r="AM373" s="151"/>
      <c r="AN373" s="151"/>
      <c r="AO373" s="151"/>
      <c r="AP373" s="151"/>
      <c r="AQ373" s="151"/>
      <c r="AR373" s="151"/>
      <c r="AS373" s="151"/>
      <c r="AT373" s="151"/>
      <c r="AU373" s="151"/>
      <c r="AV373" s="151"/>
      <c r="AW373" s="151"/>
      <c r="AX373" s="151"/>
      <c r="AY373" s="151"/>
      <c r="AZ373" s="151"/>
      <c r="BA373" s="151"/>
      <c r="BB373" s="151"/>
      <c r="BC373" s="151"/>
      <c r="BD373" s="151"/>
      <c r="BE373" s="151"/>
      <c r="BF373" s="151"/>
      <c r="BG373" s="151"/>
      <c r="BH373" s="151"/>
    </row>
    <row r="374" spans="1:60" outlineLevel="1" x14ac:dyDescent="0.2">
      <c r="A374" s="158"/>
      <c r="B374" s="159"/>
      <c r="C374" s="261" t="s">
        <v>457</v>
      </c>
      <c r="D374" s="262"/>
      <c r="E374" s="262"/>
      <c r="F374" s="262"/>
      <c r="G374" s="262"/>
      <c r="H374" s="161"/>
      <c r="I374" s="161"/>
      <c r="J374" s="161"/>
      <c r="K374" s="161"/>
      <c r="L374" s="161"/>
      <c r="M374" s="161"/>
      <c r="N374" s="161"/>
      <c r="O374" s="161"/>
      <c r="P374" s="161"/>
      <c r="Q374" s="161"/>
      <c r="R374" s="161"/>
      <c r="S374" s="161"/>
      <c r="T374" s="161"/>
      <c r="U374" s="161"/>
      <c r="V374" s="161"/>
      <c r="W374" s="161"/>
      <c r="X374" s="151"/>
      <c r="Y374" s="151"/>
      <c r="Z374" s="151"/>
      <c r="AA374" s="151"/>
      <c r="AB374" s="151"/>
      <c r="AC374" s="151"/>
      <c r="AD374" s="151"/>
      <c r="AE374" s="151"/>
      <c r="AF374" s="151"/>
      <c r="AG374" s="151" t="s">
        <v>201</v>
      </c>
      <c r="AH374" s="151"/>
      <c r="AI374" s="151"/>
      <c r="AJ374" s="151"/>
      <c r="AK374" s="151"/>
      <c r="AL374" s="151"/>
      <c r="AM374" s="151"/>
      <c r="AN374" s="151"/>
      <c r="AO374" s="151"/>
      <c r="AP374" s="151"/>
      <c r="AQ374" s="151"/>
      <c r="AR374" s="151"/>
      <c r="AS374" s="151"/>
      <c r="AT374" s="151"/>
      <c r="AU374" s="151"/>
      <c r="AV374" s="151"/>
      <c r="AW374" s="151"/>
      <c r="AX374" s="151"/>
      <c r="AY374" s="151"/>
      <c r="AZ374" s="151"/>
      <c r="BA374" s="151"/>
      <c r="BB374" s="151"/>
      <c r="BC374" s="151"/>
      <c r="BD374" s="151"/>
      <c r="BE374" s="151"/>
      <c r="BF374" s="151"/>
      <c r="BG374" s="151"/>
      <c r="BH374" s="151"/>
    </row>
    <row r="375" spans="1:60" x14ac:dyDescent="0.2">
      <c r="A375" s="164" t="s">
        <v>169</v>
      </c>
      <c r="B375" s="165" t="s">
        <v>134</v>
      </c>
      <c r="C375" s="179" t="s">
        <v>135</v>
      </c>
      <c r="D375" s="166"/>
      <c r="E375" s="167"/>
      <c r="F375" s="168"/>
      <c r="G375" s="168">
        <f>SUMIF(AG376:AG382,"&lt;&gt;NOR",G376:G382)</f>
        <v>0</v>
      </c>
      <c r="H375" s="168"/>
      <c r="I375" s="168">
        <f>SUM(I376:I382)</f>
        <v>0</v>
      </c>
      <c r="J375" s="168"/>
      <c r="K375" s="168">
        <f>SUM(K376:K382)</f>
        <v>0</v>
      </c>
      <c r="L375" s="168"/>
      <c r="M375" s="168">
        <f>SUM(M376:M382)</f>
        <v>0</v>
      </c>
      <c r="N375" s="168"/>
      <c r="O375" s="168">
        <f>SUM(O376:O382)</f>
        <v>0</v>
      </c>
      <c r="P375" s="168"/>
      <c r="Q375" s="168">
        <f>SUM(Q376:Q382)</f>
        <v>0</v>
      </c>
      <c r="R375" s="168"/>
      <c r="S375" s="168"/>
      <c r="T375" s="169"/>
      <c r="U375" s="163"/>
      <c r="V375" s="163">
        <f>SUM(V376:V382)</f>
        <v>0.55000000000000004</v>
      </c>
      <c r="W375" s="163"/>
      <c r="AG375" t="s">
        <v>170</v>
      </c>
    </row>
    <row r="376" spans="1:60" outlineLevel="1" x14ac:dyDescent="0.2">
      <c r="A376" s="170">
        <v>83</v>
      </c>
      <c r="B376" s="171" t="s">
        <v>564</v>
      </c>
      <c r="C376" s="180" t="s">
        <v>565</v>
      </c>
      <c r="D376" s="172" t="s">
        <v>197</v>
      </c>
      <c r="E376" s="173">
        <v>1.06</v>
      </c>
      <c r="F376" s="174"/>
      <c r="G376" s="175">
        <f>ROUND(E376*F376,2)</f>
        <v>0</v>
      </c>
      <c r="H376" s="174"/>
      <c r="I376" s="175">
        <f>ROUND(E376*H376,2)</f>
        <v>0</v>
      </c>
      <c r="J376" s="174"/>
      <c r="K376" s="175">
        <f>ROUND(E376*J376,2)</f>
        <v>0</v>
      </c>
      <c r="L376" s="175">
        <v>21</v>
      </c>
      <c r="M376" s="175">
        <f>G376*(1+L376/100)</f>
        <v>0</v>
      </c>
      <c r="N376" s="175">
        <v>1.0000000000000001E-5</v>
      </c>
      <c r="O376" s="175">
        <f>ROUND(E376*N376,2)</f>
        <v>0</v>
      </c>
      <c r="P376" s="175">
        <v>0</v>
      </c>
      <c r="Q376" s="175">
        <f>ROUND(E376*P376,2)</f>
        <v>0</v>
      </c>
      <c r="R376" s="175" t="s">
        <v>566</v>
      </c>
      <c r="S376" s="175" t="s">
        <v>174</v>
      </c>
      <c r="T376" s="176" t="s">
        <v>174</v>
      </c>
      <c r="U376" s="161">
        <v>7.2000000000000008E-2</v>
      </c>
      <c r="V376" s="161">
        <f>ROUND(E376*U376,2)</f>
        <v>0.08</v>
      </c>
      <c r="W376" s="161"/>
      <c r="X376" s="151"/>
      <c r="Y376" s="151"/>
      <c r="Z376" s="151"/>
      <c r="AA376" s="151"/>
      <c r="AB376" s="151"/>
      <c r="AC376" s="151"/>
      <c r="AD376" s="151"/>
      <c r="AE376" s="151"/>
      <c r="AF376" s="151"/>
      <c r="AG376" s="151" t="s">
        <v>199</v>
      </c>
      <c r="AH376" s="151"/>
      <c r="AI376" s="151"/>
      <c r="AJ376" s="151"/>
      <c r="AK376" s="151"/>
      <c r="AL376" s="151"/>
      <c r="AM376" s="151"/>
      <c r="AN376" s="151"/>
      <c r="AO376" s="151"/>
      <c r="AP376" s="151"/>
      <c r="AQ376" s="151"/>
      <c r="AR376" s="151"/>
      <c r="AS376" s="151"/>
      <c r="AT376" s="151"/>
      <c r="AU376" s="151"/>
      <c r="AV376" s="151"/>
      <c r="AW376" s="151"/>
      <c r="AX376" s="151"/>
      <c r="AY376" s="151"/>
      <c r="AZ376" s="151"/>
      <c r="BA376" s="151"/>
      <c r="BB376" s="151"/>
      <c r="BC376" s="151"/>
      <c r="BD376" s="151"/>
      <c r="BE376" s="151"/>
      <c r="BF376" s="151"/>
      <c r="BG376" s="151"/>
      <c r="BH376" s="151"/>
    </row>
    <row r="377" spans="1:60" outlineLevel="1" x14ac:dyDescent="0.2">
      <c r="A377" s="158"/>
      <c r="B377" s="159"/>
      <c r="C377" s="196" t="s">
        <v>567</v>
      </c>
      <c r="D377" s="184"/>
      <c r="E377" s="185">
        <v>1.06</v>
      </c>
      <c r="F377" s="161"/>
      <c r="G377" s="161"/>
      <c r="H377" s="161"/>
      <c r="I377" s="161"/>
      <c r="J377" s="161"/>
      <c r="K377" s="161"/>
      <c r="L377" s="161"/>
      <c r="M377" s="161"/>
      <c r="N377" s="161"/>
      <c r="O377" s="161"/>
      <c r="P377" s="161"/>
      <c r="Q377" s="161"/>
      <c r="R377" s="161"/>
      <c r="S377" s="161"/>
      <c r="T377" s="161"/>
      <c r="U377" s="161"/>
      <c r="V377" s="161"/>
      <c r="W377" s="161"/>
      <c r="X377" s="151"/>
      <c r="Y377" s="151"/>
      <c r="Z377" s="151"/>
      <c r="AA377" s="151"/>
      <c r="AB377" s="151"/>
      <c r="AC377" s="151"/>
      <c r="AD377" s="151"/>
      <c r="AE377" s="151"/>
      <c r="AF377" s="151"/>
      <c r="AG377" s="151" t="s">
        <v>203</v>
      </c>
      <c r="AH377" s="151">
        <v>0</v>
      </c>
      <c r="AI377" s="151"/>
      <c r="AJ377" s="151"/>
      <c r="AK377" s="151"/>
      <c r="AL377" s="151"/>
      <c r="AM377" s="151"/>
      <c r="AN377" s="151"/>
      <c r="AO377" s="151"/>
      <c r="AP377" s="151"/>
      <c r="AQ377" s="151"/>
      <c r="AR377" s="151"/>
      <c r="AS377" s="151"/>
      <c r="AT377" s="151"/>
      <c r="AU377" s="151"/>
      <c r="AV377" s="151"/>
      <c r="AW377" s="151"/>
      <c r="AX377" s="151"/>
      <c r="AY377" s="151"/>
      <c r="AZ377" s="151"/>
      <c r="BA377" s="151"/>
      <c r="BB377" s="151"/>
      <c r="BC377" s="151"/>
      <c r="BD377" s="151"/>
      <c r="BE377" s="151"/>
      <c r="BF377" s="151"/>
      <c r="BG377" s="151"/>
      <c r="BH377" s="151"/>
    </row>
    <row r="378" spans="1:60" outlineLevel="1" x14ac:dyDescent="0.2">
      <c r="A378" s="170">
        <v>84</v>
      </c>
      <c r="B378" s="171" t="s">
        <v>568</v>
      </c>
      <c r="C378" s="180" t="s">
        <v>569</v>
      </c>
      <c r="D378" s="172" t="s">
        <v>197</v>
      </c>
      <c r="E378" s="173">
        <v>1.06</v>
      </c>
      <c r="F378" s="174"/>
      <c r="G378" s="175">
        <f>ROUND(E378*F378,2)</f>
        <v>0</v>
      </c>
      <c r="H378" s="174"/>
      <c r="I378" s="175">
        <f>ROUND(E378*H378,2)</f>
        <v>0</v>
      </c>
      <c r="J378" s="174"/>
      <c r="K378" s="175">
        <f>ROUND(E378*J378,2)</f>
        <v>0</v>
      </c>
      <c r="L378" s="175">
        <v>21</v>
      </c>
      <c r="M378" s="175">
        <f>G378*(1+L378/100)</f>
        <v>0</v>
      </c>
      <c r="N378" s="175">
        <v>2.4000000000000001E-4</v>
      </c>
      <c r="O378" s="175">
        <f>ROUND(E378*N378,2)</f>
        <v>0</v>
      </c>
      <c r="P378" s="175">
        <v>0</v>
      </c>
      <c r="Q378" s="175">
        <f>ROUND(E378*P378,2)</f>
        <v>0</v>
      </c>
      <c r="R378" s="175" t="s">
        <v>566</v>
      </c>
      <c r="S378" s="175" t="s">
        <v>174</v>
      </c>
      <c r="T378" s="176" t="s">
        <v>174</v>
      </c>
      <c r="U378" s="161">
        <v>0.28700000000000003</v>
      </c>
      <c r="V378" s="161">
        <f>ROUND(E378*U378,2)</f>
        <v>0.3</v>
      </c>
      <c r="W378" s="161"/>
      <c r="X378" s="151"/>
      <c r="Y378" s="151"/>
      <c r="Z378" s="151"/>
      <c r="AA378" s="151"/>
      <c r="AB378" s="151"/>
      <c r="AC378" s="151"/>
      <c r="AD378" s="151"/>
      <c r="AE378" s="151"/>
      <c r="AF378" s="151"/>
      <c r="AG378" s="151" t="s">
        <v>199</v>
      </c>
      <c r="AH378" s="151"/>
      <c r="AI378" s="151"/>
      <c r="AJ378" s="151"/>
      <c r="AK378" s="151"/>
      <c r="AL378" s="151"/>
      <c r="AM378" s="151"/>
      <c r="AN378" s="151"/>
      <c r="AO378" s="151"/>
      <c r="AP378" s="151"/>
      <c r="AQ378" s="151"/>
      <c r="AR378" s="151"/>
      <c r="AS378" s="151"/>
      <c r="AT378" s="151"/>
      <c r="AU378" s="151"/>
      <c r="AV378" s="151"/>
      <c r="AW378" s="151"/>
      <c r="AX378" s="151"/>
      <c r="AY378" s="151"/>
      <c r="AZ378" s="151"/>
      <c r="BA378" s="151"/>
      <c r="BB378" s="151"/>
      <c r="BC378" s="151"/>
      <c r="BD378" s="151"/>
      <c r="BE378" s="151"/>
      <c r="BF378" s="151"/>
      <c r="BG378" s="151"/>
      <c r="BH378" s="151"/>
    </row>
    <row r="379" spans="1:60" outlineLevel="1" x14ac:dyDescent="0.2">
      <c r="A379" s="158"/>
      <c r="B379" s="159"/>
      <c r="C379" s="252" t="s">
        <v>570</v>
      </c>
      <c r="D379" s="253"/>
      <c r="E379" s="253"/>
      <c r="F379" s="253"/>
      <c r="G379" s="253"/>
      <c r="H379" s="161"/>
      <c r="I379" s="161"/>
      <c r="J379" s="161"/>
      <c r="K379" s="161"/>
      <c r="L379" s="161"/>
      <c r="M379" s="161"/>
      <c r="N379" s="161"/>
      <c r="O379" s="161"/>
      <c r="P379" s="161"/>
      <c r="Q379" s="161"/>
      <c r="R379" s="161"/>
      <c r="S379" s="161"/>
      <c r="T379" s="161"/>
      <c r="U379" s="161"/>
      <c r="V379" s="161"/>
      <c r="W379" s="161"/>
      <c r="X379" s="151"/>
      <c r="Y379" s="151"/>
      <c r="Z379" s="151"/>
      <c r="AA379" s="151"/>
      <c r="AB379" s="151"/>
      <c r="AC379" s="151"/>
      <c r="AD379" s="151"/>
      <c r="AE379" s="151"/>
      <c r="AF379" s="151"/>
      <c r="AG379" s="151" t="s">
        <v>178</v>
      </c>
      <c r="AH379" s="151"/>
      <c r="AI379" s="151"/>
      <c r="AJ379" s="151"/>
      <c r="AK379" s="151"/>
      <c r="AL379" s="151"/>
      <c r="AM379" s="151"/>
      <c r="AN379" s="151"/>
      <c r="AO379" s="151"/>
      <c r="AP379" s="151"/>
      <c r="AQ379" s="151"/>
      <c r="AR379" s="151"/>
      <c r="AS379" s="151"/>
      <c r="AT379" s="151"/>
      <c r="AU379" s="151"/>
      <c r="AV379" s="151"/>
      <c r="AW379" s="151"/>
      <c r="AX379" s="151"/>
      <c r="AY379" s="151"/>
      <c r="AZ379" s="151"/>
      <c r="BA379" s="151"/>
      <c r="BB379" s="151"/>
      <c r="BC379" s="151"/>
      <c r="BD379" s="151"/>
      <c r="BE379" s="151"/>
      <c r="BF379" s="151"/>
      <c r="BG379" s="151"/>
      <c r="BH379" s="151"/>
    </row>
    <row r="380" spans="1:60" outlineLevel="1" x14ac:dyDescent="0.2">
      <c r="A380" s="158"/>
      <c r="B380" s="159"/>
      <c r="C380" s="196" t="s">
        <v>567</v>
      </c>
      <c r="D380" s="184"/>
      <c r="E380" s="185">
        <v>1.06</v>
      </c>
      <c r="F380" s="161"/>
      <c r="G380" s="161"/>
      <c r="H380" s="161"/>
      <c r="I380" s="161"/>
      <c r="J380" s="161"/>
      <c r="K380" s="161"/>
      <c r="L380" s="161"/>
      <c r="M380" s="161"/>
      <c r="N380" s="161"/>
      <c r="O380" s="161"/>
      <c r="P380" s="161"/>
      <c r="Q380" s="161"/>
      <c r="R380" s="161"/>
      <c r="S380" s="161"/>
      <c r="T380" s="161"/>
      <c r="U380" s="161"/>
      <c r="V380" s="161"/>
      <c r="W380" s="161"/>
      <c r="X380" s="151"/>
      <c r="Y380" s="151"/>
      <c r="Z380" s="151"/>
      <c r="AA380" s="151"/>
      <c r="AB380" s="151"/>
      <c r="AC380" s="151"/>
      <c r="AD380" s="151"/>
      <c r="AE380" s="151"/>
      <c r="AF380" s="151"/>
      <c r="AG380" s="151" t="s">
        <v>203</v>
      </c>
      <c r="AH380" s="151">
        <v>0</v>
      </c>
      <c r="AI380" s="151"/>
      <c r="AJ380" s="151"/>
      <c r="AK380" s="151"/>
      <c r="AL380" s="151"/>
      <c r="AM380" s="151"/>
      <c r="AN380" s="151"/>
      <c r="AO380" s="151"/>
      <c r="AP380" s="151"/>
      <c r="AQ380" s="151"/>
      <c r="AR380" s="151"/>
      <c r="AS380" s="151"/>
      <c r="AT380" s="151"/>
      <c r="AU380" s="151"/>
      <c r="AV380" s="151"/>
      <c r="AW380" s="151"/>
      <c r="AX380" s="151"/>
      <c r="AY380" s="151"/>
      <c r="AZ380" s="151"/>
      <c r="BA380" s="151"/>
      <c r="BB380" s="151"/>
      <c r="BC380" s="151"/>
      <c r="BD380" s="151"/>
      <c r="BE380" s="151"/>
      <c r="BF380" s="151"/>
      <c r="BG380" s="151"/>
      <c r="BH380" s="151"/>
    </row>
    <row r="381" spans="1:60" outlineLevel="1" x14ac:dyDescent="0.2">
      <c r="A381" s="170">
        <v>85</v>
      </c>
      <c r="B381" s="171" t="s">
        <v>571</v>
      </c>
      <c r="C381" s="180" t="s">
        <v>572</v>
      </c>
      <c r="D381" s="172" t="s">
        <v>197</v>
      </c>
      <c r="E381" s="173">
        <v>1.06</v>
      </c>
      <c r="F381" s="174"/>
      <c r="G381" s="175">
        <f>ROUND(E381*F381,2)</f>
        <v>0</v>
      </c>
      <c r="H381" s="174"/>
      <c r="I381" s="175">
        <f>ROUND(E381*H381,2)</f>
        <v>0</v>
      </c>
      <c r="J381" s="174"/>
      <c r="K381" s="175">
        <f>ROUND(E381*J381,2)</f>
        <v>0</v>
      </c>
      <c r="L381" s="175">
        <v>21</v>
      </c>
      <c r="M381" s="175">
        <f>G381*(1+L381/100)</f>
        <v>0</v>
      </c>
      <c r="N381" s="175">
        <v>8.0000000000000007E-5</v>
      </c>
      <c r="O381" s="175">
        <f>ROUND(E381*N381,2)</f>
        <v>0</v>
      </c>
      <c r="P381" s="175">
        <v>0</v>
      </c>
      <c r="Q381" s="175">
        <f>ROUND(E381*P381,2)</f>
        <v>0</v>
      </c>
      <c r="R381" s="175" t="s">
        <v>566</v>
      </c>
      <c r="S381" s="175" t="s">
        <v>174</v>
      </c>
      <c r="T381" s="176" t="s">
        <v>174</v>
      </c>
      <c r="U381" s="161">
        <v>0.15600000000000003</v>
      </c>
      <c r="V381" s="161">
        <f>ROUND(E381*U381,2)</f>
        <v>0.17</v>
      </c>
      <c r="W381" s="161"/>
      <c r="X381" s="151"/>
      <c r="Y381" s="151"/>
      <c r="Z381" s="151"/>
      <c r="AA381" s="151"/>
      <c r="AB381" s="151"/>
      <c r="AC381" s="151"/>
      <c r="AD381" s="151"/>
      <c r="AE381" s="151"/>
      <c r="AF381" s="151"/>
      <c r="AG381" s="151" t="s">
        <v>199</v>
      </c>
      <c r="AH381" s="151"/>
      <c r="AI381" s="151"/>
      <c r="AJ381" s="151"/>
      <c r="AK381" s="151"/>
      <c r="AL381" s="151"/>
      <c r="AM381" s="151"/>
      <c r="AN381" s="151"/>
      <c r="AO381" s="151"/>
      <c r="AP381" s="151"/>
      <c r="AQ381" s="151"/>
      <c r="AR381" s="151"/>
      <c r="AS381" s="151"/>
      <c r="AT381" s="151"/>
      <c r="AU381" s="151"/>
      <c r="AV381" s="151"/>
      <c r="AW381" s="151"/>
      <c r="AX381" s="151"/>
      <c r="AY381" s="151"/>
      <c r="AZ381" s="151"/>
      <c r="BA381" s="151"/>
      <c r="BB381" s="151"/>
      <c r="BC381" s="151"/>
      <c r="BD381" s="151"/>
      <c r="BE381" s="151"/>
      <c r="BF381" s="151"/>
      <c r="BG381" s="151"/>
      <c r="BH381" s="151"/>
    </row>
    <row r="382" spans="1:60" outlineLevel="1" x14ac:dyDescent="0.2">
      <c r="A382" s="158"/>
      <c r="B382" s="159"/>
      <c r="C382" s="196" t="s">
        <v>567</v>
      </c>
      <c r="D382" s="184"/>
      <c r="E382" s="185">
        <v>1.06</v>
      </c>
      <c r="F382" s="161"/>
      <c r="G382" s="161"/>
      <c r="H382" s="161"/>
      <c r="I382" s="161"/>
      <c r="J382" s="161"/>
      <c r="K382" s="161"/>
      <c r="L382" s="161"/>
      <c r="M382" s="161"/>
      <c r="N382" s="161"/>
      <c r="O382" s="161"/>
      <c r="P382" s="161"/>
      <c r="Q382" s="161"/>
      <c r="R382" s="161"/>
      <c r="S382" s="161"/>
      <c r="T382" s="161"/>
      <c r="U382" s="161"/>
      <c r="V382" s="161"/>
      <c r="W382" s="161"/>
      <c r="X382" s="151"/>
      <c r="Y382" s="151"/>
      <c r="Z382" s="151"/>
      <c r="AA382" s="151"/>
      <c r="AB382" s="151"/>
      <c r="AC382" s="151"/>
      <c r="AD382" s="151"/>
      <c r="AE382" s="151"/>
      <c r="AF382" s="151"/>
      <c r="AG382" s="151" t="s">
        <v>203</v>
      </c>
      <c r="AH382" s="151">
        <v>0</v>
      </c>
      <c r="AI382" s="151"/>
      <c r="AJ382" s="151"/>
      <c r="AK382" s="151"/>
      <c r="AL382" s="151"/>
      <c r="AM382" s="151"/>
      <c r="AN382" s="151"/>
      <c r="AO382" s="151"/>
      <c r="AP382" s="151"/>
      <c r="AQ382" s="151"/>
      <c r="AR382" s="151"/>
      <c r="AS382" s="151"/>
      <c r="AT382" s="151"/>
      <c r="AU382" s="151"/>
      <c r="AV382" s="151"/>
      <c r="AW382" s="151"/>
      <c r="AX382" s="151"/>
      <c r="AY382" s="151"/>
      <c r="AZ382" s="151"/>
      <c r="BA382" s="151"/>
      <c r="BB382" s="151"/>
      <c r="BC382" s="151"/>
      <c r="BD382" s="151"/>
      <c r="BE382" s="151"/>
      <c r="BF382" s="151"/>
      <c r="BG382" s="151"/>
      <c r="BH382" s="151"/>
    </row>
    <row r="383" spans="1:60" x14ac:dyDescent="0.2">
      <c r="A383" s="164" t="s">
        <v>169</v>
      </c>
      <c r="B383" s="165" t="s">
        <v>136</v>
      </c>
      <c r="C383" s="179" t="s">
        <v>137</v>
      </c>
      <c r="D383" s="166"/>
      <c r="E383" s="167"/>
      <c r="F383" s="168"/>
      <c r="G383" s="168">
        <f>SUMIF(AG384:AG384,"&lt;&gt;NOR",G384:G384)</f>
        <v>0</v>
      </c>
      <c r="H383" s="168"/>
      <c r="I383" s="168">
        <f>SUM(I384:I384)</f>
        <v>0</v>
      </c>
      <c r="J383" s="168"/>
      <c r="K383" s="168">
        <f>SUM(K384:K384)</f>
        <v>0</v>
      </c>
      <c r="L383" s="168"/>
      <c r="M383" s="168">
        <f>SUM(M384:M384)</f>
        <v>0</v>
      </c>
      <c r="N383" s="168"/>
      <c r="O383" s="168">
        <f>SUM(O384:O384)</f>
        <v>0</v>
      </c>
      <c r="P383" s="168"/>
      <c r="Q383" s="168">
        <f>SUM(Q384:Q384)</f>
        <v>0</v>
      </c>
      <c r="R383" s="168"/>
      <c r="S383" s="168"/>
      <c r="T383" s="169"/>
      <c r="U383" s="163"/>
      <c r="V383" s="163">
        <f>SUM(V384:V384)</f>
        <v>0</v>
      </c>
      <c r="W383" s="163"/>
      <c r="AG383" t="s">
        <v>170</v>
      </c>
    </row>
    <row r="384" spans="1:60" outlineLevel="1" x14ac:dyDescent="0.2">
      <c r="A384" s="188">
        <v>86</v>
      </c>
      <c r="B384" s="189" t="s">
        <v>573</v>
      </c>
      <c r="C384" s="199" t="s">
        <v>574</v>
      </c>
      <c r="D384" s="190" t="s">
        <v>575</v>
      </c>
      <c r="E384" s="191">
        <v>1</v>
      </c>
      <c r="F384" s="192"/>
      <c r="G384" s="193">
        <f>ROUND(E384*F384,2)</f>
        <v>0</v>
      </c>
      <c r="H384" s="192"/>
      <c r="I384" s="193">
        <f>ROUND(E384*H384,2)</f>
        <v>0</v>
      </c>
      <c r="J384" s="192"/>
      <c r="K384" s="193">
        <f>ROUND(E384*J384,2)</f>
        <v>0</v>
      </c>
      <c r="L384" s="193">
        <v>21</v>
      </c>
      <c r="M384" s="193">
        <f>G384*(1+L384/100)</f>
        <v>0</v>
      </c>
      <c r="N384" s="193">
        <v>0</v>
      </c>
      <c r="O384" s="193">
        <f>ROUND(E384*N384,2)</f>
        <v>0</v>
      </c>
      <c r="P384" s="193">
        <v>0</v>
      </c>
      <c r="Q384" s="193">
        <f>ROUND(E384*P384,2)</f>
        <v>0</v>
      </c>
      <c r="R384" s="193"/>
      <c r="S384" s="193" t="s">
        <v>430</v>
      </c>
      <c r="T384" s="194" t="s">
        <v>175</v>
      </c>
      <c r="U384" s="161">
        <v>0</v>
      </c>
      <c r="V384" s="161">
        <f>ROUND(E384*U384,2)</f>
        <v>0</v>
      </c>
      <c r="W384" s="161"/>
      <c r="X384" s="151"/>
      <c r="Y384" s="151"/>
      <c r="Z384" s="151"/>
      <c r="AA384" s="151"/>
      <c r="AB384" s="151"/>
      <c r="AC384" s="151"/>
      <c r="AD384" s="151"/>
      <c r="AE384" s="151"/>
      <c r="AF384" s="151"/>
      <c r="AG384" s="151" t="s">
        <v>199</v>
      </c>
      <c r="AH384" s="151"/>
      <c r="AI384" s="151"/>
      <c r="AJ384" s="151"/>
      <c r="AK384" s="151"/>
      <c r="AL384" s="151"/>
      <c r="AM384" s="151"/>
      <c r="AN384" s="151"/>
      <c r="AO384" s="151"/>
      <c r="AP384" s="151"/>
      <c r="AQ384" s="151"/>
      <c r="AR384" s="151"/>
      <c r="AS384" s="151"/>
      <c r="AT384" s="151"/>
      <c r="AU384" s="151"/>
      <c r="AV384" s="151"/>
      <c r="AW384" s="151"/>
      <c r="AX384" s="151"/>
      <c r="AY384" s="151"/>
      <c r="AZ384" s="151"/>
      <c r="BA384" s="151"/>
      <c r="BB384" s="151"/>
      <c r="BC384" s="151"/>
      <c r="BD384" s="151"/>
      <c r="BE384" s="151"/>
      <c r="BF384" s="151"/>
      <c r="BG384" s="151"/>
      <c r="BH384" s="151"/>
    </row>
    <row r="385" spans="1:60" x14ac:dyDescent="0.2">
      <c r="A385" s="164" t="s">
        <v>169</v>
      </c>
      <c r="B385" s="165" t="s">
        <v>138</v>
      </c>
      <c r="C385" s="179" t="s">
        <v>139</v>
      </c>
      <c r="D385" s="166"/>
      <c r="E385" s="167"/>
      <c r="F385" s="168"/>
      <c r="G385" s="168">
        <f>SUMIF(AG386:AG393,"&lt;&gt;NOR",G386:G393)</f>
        <v>0</v>
      </c>
      <c r="H385" s="168"/>
      <c r="I385" s="168">
        <f>SUM(I386:I393)</f>
        <v>0</v>
      </c>
      <c r="J385" s="168"/>
      <c r="K385" s="168">
        <f>SUM(K386:K393)</f>
        <v>0</v>
      </c>
      <c r="L385" s="168"/>
      <c r="M385" s="168">
        <f>SUM(M386:M393)</f>
        <v>0</v>
      </c>
      <c r="N385" s="168"/>
      <c r="O385" s="168">
        <f>SUM(O386:O393)</f>
        <v>0</v>
      </c>
      <c r="P385" s="168"/>
      <c r="Q385" s="168">
        <f>SUM(Q386:Q393)</f>
        <v>0</v>
      </c>
      <c r="R385" s="168"/>
      <c r="S385" s="168"/>
      <c r="T385" s="169"/>
      <c r="U385" s="163"/>
      <c r="V385" s="163">
        <f>SUM(V386:V393)</f>
        <v>12.39</v>
      </c>
      <c r="W385" s="163"/>
      <c r="AG385" t="s">
        <v>170</v>
      </c>
    </row>
    <row r="386" spans="1:60" outlineLevel="1" x14ac:dyDescent="0.2">
      <c r="A386" s="170">
        <v>87</v>
      </c>
      <c r="B386" s="171" t="s">
        <v>576</v>
      </c>
      <c r="C386" s="180" t="s">
        <v>577</v>
      </c>
      <c r="D386" s="172" t="s">
        <v>413</v>
      </c>
      <c r="E386" s="173">
        <v>6.6856300000000006</v>
      </c>
      <c r="F386" s="174"/>
      <c r="G386" s="175">
        <f>ROUND(E386*F386,2)</f>
        <v>0</v>
      </c>
      <c r="H386" s="174"/>
      <c r="I386" s="175">
        <f>ROUND(E386*H386,2)</f>
        <v>0</v>
      </c>
      <c r="J386" s="174"/>
      <c r="K386" s="175">
        <f>ROUND(E386*J386,2)</f>
        <v>0</v>
      </c>
      <c r="L386" s="175">
        <v>21</v>
      </c>
      <c r="M386" s="175">
        <f>G386*(1+L386/100)</f>
        <v>0</v>
      </c>
      <c r="N386" s="175">
        <v>0</v>
      </c>
      <c r="O386" s="175">
        <f>ROUND(E386*N386,2)</f>
        <v>0</v>
      </c>
      <c r="P386" s="175">
        <v>0</v>
      </c>
      <c r="Q386" s="175">
        <f>ROUND(E386*P386,2)</f>
        <v>0</v>
      </c>
      <c r="R386" s="175" t="s">
        <v>367</v>
      </c>
      <c r="S386" s="175" t="s">
        <v>174</v>
      </c>
      <c r="T386" s="176" t="s">
        <v>174</v>
      </c>
      <c r="U386" s="161">
        <v>0.49000000000000005</v>
      </c>
      <c r="V386" s="161">
        <f>ROUND(E386*U386,2)</f>
        <v>3.28</v>
      </c>
      <c r="W386" s="161"/>
      <c r="X386" s="151"/>
      <c r="Y386" s="151"/>
      <c r="Z386" s="151"/>
      <c r="AA386" s="151"/>
      <c r="AB386" s="151"/>
      <c r="AC386" s="151"/>
      <c r="AD386" s="151"/>
      <c r="AE386" s="151"/>
      <c r="AF386" s="151"/>
      <c r="AG386" s="151" t="s">
        <v>578</v>
      </c>
      <c r="AH386" s="151"/>
      <c r="AI386" s="151"/>
      <c r="AJ386" s="151"/>
      <c r="AK386" s="151"/>
      <c r="AL386" s="151"/>
      <c r="AM386" s="151"/>
      <c r="AN386" s="151"/>
      <c r="AO386" s="151"/>
      <c r="AP386" s="151"/>
      <c r="AQ386" s="151"/>
      <c r="AR386" s="151"/>
      <c r="AS386" s="151"/>
      <c r="AT386" s="151"/>
      <c r="AU386" s="151"/>
      <c r="AV386" s="151"/>
      <c r="AW386" s="151"/>
      <c r="AX386" s="151"/>
      <c r="AY386" s="151"/>
      <c r="AZ386" s="151"/>
      <c r="BA386" s="151"/>
      <c r="BB386" s="151"/>
      <c r="BC386" s="151"/>
      <c r="BD386" s="151"/>
      <c r="BE386" s="151"/>
      <c r="BF386" s="151"/>
      <c r="BG386" s="151"/>
      <c r="BH386" s="151"/>
    </row>
    <row r="387" spans="1:60" outlineLevel="1" x14ac:dyDescent="0.2">
      <c r="A387" s="158"/>
      <c r="B387" s="159"/>
      <c r="C387" s="252" t="s">
        <v>579</v>
      </c>
      <c r="D387" s="253"/>
      <c r="E387" s="253"/>
      <c r="F387" s="253"/>
      <c r="G387" s="253"/>
      <c r="H387" s="161"/>
      <c r="I387" s="161"/>
      <c r="J387" s="161"/>
      <c r="K387" s="161"/>
      <c r="L387" s="161"/>
      <c r="M387" s="161"/>
      <c r="N387" s="161"/>
      <c r="O387" s="161"/>
      <c r="P387" s="161"/>
      <c r="Q387" s="161"/>
      <c r="R387" s="161"/>
      <c r="S387" s="161"/>
      <c r="T387" s="161"/>
      <c r="U387" s="161"/>
      <c r="V387" s="161"/>
      <c r="W387" s="161"/>
      <c r="X387" s="151"/>
      <c r="Y387" s="151"/>
      <c r="Z387" s="151"/>
      <c r="AA387" s="151"/>
      <c r="AB387" s="151"/>
      <c r="AC387" s="151"/>
      <c r="AD387" s="151"/>
      <c r="AE387" s="151"/>
      <c r="AF387" s="151"/>
      <c r="AG387" s="151" t="s">
        <v>178</v>
      </c>
      <c r="AH387" s="151"/>
      <c r="AI387" s="151"/>
      <c r="AJ387" s="151"/>
      <c r="AK387" s="151"/>
      <c r="AL387" s="151"/>
      <c r="AM387" s="151"/>
      <c r="AN387" s="151"/>
      <c r="AO387" s="151"/>
      <c r="AP387" s="151"/>
      <c r="AQ387" s="151"/>
      <c r="AR387" s="151"/>
      <c r="AS387" s="151"/>
      <c r="AT387" s="151"/>
      <c r="AU387" s="151"/>
      <c r="AV387" s="151"/>
      <c r="AW387" s="151"/>
      <c r="AX387" s="151"/>
      <c r="AY387" s="151"/>
      <c r="AZ387" s="151"/>
      <c r="BA387" s="151"/>
      <c r="BB387" s="151"/>
      <c r="BC387" s="151"/>
      <c r="BD387" s="151"/>
      <c r="BE387" s="151"/>
      <c r="BF387" s="151"/>
      <c r="BG387" s="151"/>
      <c r="BH387" s="151"/>
    </row>
    <row r="388" spans="1:60" outlineLevel="1" x14ac:dyDescent="0.2">
      <c r="A388" s="188">
        <v>88</v>
      </c>
      <c r="B388" s="189" t="s">
        <v>580</v>
      </c>
      <c r="C388" s="199" t="s">
        <v>581</v>
      </c>
      <c r="D388" s="190" t="s">
        <v>413</v>
      </c>
      <c r="E388" s="191">
        <v>6.6856300000000006</v>
      </c>
      <c r="F388" s="192"/>
      <c r="G388" s="193">
        <f t="shared" ref="G388:G393" si="7">ROUND(E388*F388,2)</f>
        <v>0</v>
      </c>
      <c r="H388" s="192"/>
      <c r="I388" s="193">
        <f t="shared" ref="I388:I393" si="8">ROUND(E388*H388,2)</f>
        <v>0</v>
      </c>
      <c r="J388" s="192"/>
      <c r="K388" s="193">
        <f t="shared" ref="K388:K393" si="9">ROUND(E388*J388,2)</f>
        <v>0</v>
      </c>
      <c r="L388" s="193">
        <v>21</v>
      </c>
      <c r="M388" s="193">
        <f t="shared" ref="M388:M393" si="10">G388*(1+L388/100)</f>
        <v>0</v>
      </c>
      <c r="N388" s="193">
        <v>0</v>
      </c>
      <c r="O388" s="193">
        <f t="shared" ref="O388:O393" si="11">ROUND(E388*N388,2)</f>
        <v>0</v>
      </c>
      <c r="P388" s="193">
        <v>0</v>
      </c>
      <c r="Q388" s="193">
        <f t="shared" ref="Q388:Q393" si="12">ROUND(E388*P388,2)</f>
        <v>0</v>
      </c>
      <c r="R388" s="193" t="s">
        <v>367</v>
      </c>
      <c r="S388" s="193" t="s">
        <v>174</v>
      </c>
      <c r="T388" s="194" t="s">
        <v>174</v>
      </c>
      <c r="U388" s="161">
        <v>0</v>
      </c>
      <c r="V388" s="161">
        <f t="shared" ref="V388:V393" si="13">ROUND(E388*U388,2)</f>
        <v>0</v>
      </c>
      <c r="W388" s="161"/>
      <c r="X388" s="151"/>
      <c r="Y388" s="151"/>
      <c r="Z388" s="151"/>
      <c r="AA388" s="151"/>
      <c r="AB388" s="151"/>
      <c r="AC388" s="151"/>
      <c r="AD388" s="151"/>
      <c r="AE388" s="151"/>
      <c r="AF388" s="151"/>
      <c r="AG388" s="151" t="s">
        <v>578</v>
      </c>
      <c r="AH388" s="151"/>
      <c r="AI388" s="151"/>
      <c r="AJ388" s="151"/>
      <c r="AK388" s="151"/>
      <c r="AL388" s="151"/>
      <c r="AM388" s="151"/>
      <c r="AN388" s="151"/>
      <c r="AO388" s="151"/>
      <c r="AP388" s="151"/>
      <c r="AQ388" s="151"/>
      <c r="AR388" s="151"/>
      <c r="AS388" s="151"/>
      <c r="AT388" s="151"/>
      <c r="AU388" s="151"/>
      <c r="AV388" s="151"/>
      <c r="AW388" s="151"/>
      <c r="AX388" s="151"/>
      <c r="AY388" s="151"/>
      <c r="AZ388" s="151"/>
      <c r="BA388" s="151"/>
      <c r="BB388" s="151"/>
      <c r="BC388" s="151"/>
      <c r="BD388" s="151"/>
      <c r="BE388" s="151"/>
      <c r="BF388" s="151"/>
      <c r="BG388" s="151"/>
      <c r="BH388" s="151"/>
    </row>
    <row r="389" spans="1:60" outlineLevel="1" x14ac:dyDescent="0.2">
      <c r="A389" s="188">
        <v>89</v>
      </c>
      <c r="B389" s="189" t="s">
        <v>582</v>
      </c>
      <c r="C389" s="199" t="s">
        <v>583</v>
      </c>
      <c r="D389" s="190" t="s">
        <v>413</v>
      </c>
      <c r="E389" s="191">
        <v>6.6856300000000006</v>
      </c>
      <c r="F389" s="192"/>
      <c r="G389" s="193">
        <f t="shared" si="7"/>
        <v>0</v>
      </c>
      <c r="H389" s="192"/>
      <c r="I389" s="193">
        <f t="shared" si="8"/>
        <v>0</v>
      </c>
      <c r="J389" s="192"/>
      <c r="K389" s="193">
        <f t="shared" si="9"/>
        <v>0</v>
      </c>
      <c r="L389" s="193">
        <v>21</v>
      </c>
      <c r="M389" s="193">
        <f t="shared" si="10"/>
        <v>0</v>
      </c>
      <c r="N389" s="193">
        <v>0</v>
      </c>
      <c r="O389" s="193">
        <f t="shared" si="11"/>
        <v>0</v>
      </c>
      <c r="P389" s="193">
        <v>0</v>
      </c>
      <c r="Q389" s="193">
        <f t="shared" si="12"/>
        <v>0</v>
      </c>
      <c r="R389" s="193" t="s">
        <v>367</v>
      </c>
      <c r="S389" s="193" t="s">
        <v>174</v>
      </c>
      <c r="T389" s="194" t="s">
        <v>174</v>
      </c>
      <c r="U389" s="161">
        <v>0.94200000000000006</v>
      </c>
      <c r="V389" s="161">
        <f t="shared" si="13"/>
        <v>6.3</v>
      </c>
      <c r="W389" s="161"/>
      <c r="X389" s="151"/>
      <c r="Y389" s="151"/>
      <c r="Z389" s="151"/>
      <c r="AA389" s="151"/>
      <c r="AB389" s="151"/>
      <c r="AC389" s="151"/>
      <c r="AD389" s="151"/>
      <c r="AE389" s="151"/>
      <c r="AF389" s="151"/>
      <c r="AG389" s="151" t="s">
        <v>578</v>
      </c>
      <c r="AH389" s="151"/>
      <c r="AI389" s="151"/>
      <c r="AJ389" s="151"/>
      <c r="AK389" s="151"/>
      <c r="AL389" s="151"/>
      <c r="AM389" s="151"/>
      <c r="AN389" s="151"/>
      <c r="AO389" s="151"/>
      <c r="AP389" s="151"/>
      <c r="AQ389" s="151"/>
      <c r="AR389" s="151"/>
      <c r="AS389" s="151"/>
      <c r="AT389" s="151"/>
      <c r="AU389" s="151"/>
      <c r="AV389" s="151"/>
      <c r="AW389" s="151"/>
      <c r="AX389" s="151"/>
      <c r="AY389" s="151"/>
      <c r="AZ389" s="151"/>
      <c r="BA389" s="151"/>
      <c r="BB389" s="151"/>
      <c r="BC389" s="151"/>
      <c r="BD389" s="151"/>
      <c r="BE389" s="151"/>
      <c r="BF389" s="151"/>
      <c r="BG389" s="151"/>
      <c r="BH389" s="151"/>
    </row>
    <row r="390" spans="1:60" ht="22.5" outlineLevel="1" x14ac:dyDescent="0.2">
      <c r="A390" s="188">
        <v>90</v>
      </c>
      <c r="B390" s="189" t="s">
        <v>584</v>
      </c>
      <c r="C390" s="199" t="s">
        <v>585</v>
      </c>
      <c r="D390" s="190" t="s">
        <v>413</v>
      </c>
      <c r="E390" s="191">
        <v>26.742520000000003</v>
      </c>
      <c r="F390" s="192"/>
      <c r="G390" s="193">
        <f t="shared" si="7"/>
        <v>0</v>
      </c>
      <c r="H390" s="192"/>
      <c r="I390" s="193">
        <f t="shared" si="8"/>
        <v>0</v>
      </c>
      <c r="J390" s="192"/>
      <c r="K390" s="193">
        <f t="shared" si="9"/>
        <v>0</v>
      </c>
      <c r="L390" s="193">
        <v>21</v>
      </c>
      <c r="M390" s="193">
        <f t="shared" si="10"/>
        <v>0</v>
      </c>
      <c r="N390" s="193">
        <v>0</v>
      </c>
      <c r="O390" s="193">
        <f t="shared" si="11"/>
        <v>0</v>
      </c>
      <c r="P390" s="193">
        <v>0</v>
      </c>
      <c r="Q390" s="193">
        <f t="shared" si="12"/>
        <v>0</v>
      </c>
      <c r="R390" s="193" t="s">
        <v>367</v>
      </c>
      <c r="S390" s="193" t="s">
        <v>174</v>
      </c>
      <c r="T390" s="194" t="s">
        <v>174</v>
      </c>
      <c r="U390" s="161">
        <v>0.10500000000000001</v>
      </c>
      <c r="V390" s="161">
        <f t="shared" si="13"/>
        <v>2.81</v>
      </c>
      <c r="W390" s="161"/>
      <c r="X390" s="151"/>
      <c r="Y390" s="151"/>
      <c r="Z390" s="151"/>
      <c r="AA390" s="151"/>
      <c r="AB390" s="151"/>
      <c r="AC390" s="151"/>
      <c r="AD390" s="151"/>
      <c r="AE390" s="151"/>
      <c r="AF390" s="151"/>
      <c r="AG390" s="151" t="s">
        <v>578</v>
      </c>
      <c r="AH390" s="151"/>
      <c r="AI390" s="151"/>
      <c r="AJ390" s="151"/>
      <c r="AK390" s="151"/>
      <c r="AL390" s="151"/>
      <c r="AM390" s="151"/>
      <c r="AN390" s="151"/>
      <c r="AO390" s="151"/>
      <c r="AP390" s="151"/>
      <c r="AQ390" s="151"/>
      <c r="AR390" s="151"/>
      <c r="AS390" s="151"/>
      <c r="AT390" s="151"/>
      <c r="AU390" s="151"/>
      <c r="AV390" s="151"/>
      <c r="AW390" s="151"/>
      <c r="AX390" s="151"/>
      <c r="AY390" s="151"/>
      <c r="AZ390" s="151"/>
      <c r="BA390" s="151"/>
      <c r="BB390" s="151"/>
      <c r="BC390" s="151"/>
      <c r="BD390" s="151"/>
      <c r="BE390" s="151"/>
      <c r="BF390" s="151"/>
      <c r="BG390" s="151"/>
      <c r="BH390" s="151"/>
    </row>
    <row r="391" spans="1:60" outlineLevel="1" x14ac:dyDescent="0.2">
      <c r="A391" s="188">
        <v>91</v>
      </c>
      <c r="B391" s="189" t="s">
        <v>586</v>
      </c>
      <c r="C391" s="199" t="s">
        <v>587</v>
      </c>
      <c r="D391" s="190" t="s">
        <v>413</v>
      </c>
      <c r="E391" s="191">
        <v>3.3428200000000001</v>
      </c>
      <c r="F391" s="192"/>
      <c r="G391" s="193">
        <f t="shared" si="7"/>
        <v>0</v>
      </c>
      <c r="H391" s="192"/>
      <c r="I391" s="193">
        <f t="shared" si="8"/>
        <v>0</v>
      </c>
      <c r="J391" s="192"/>
      <c r="K391" s="193">
        <f t="shared" si="9"/>
        <v>0</v>
      </c>
      <c r="L391" s="193">
        <v>21</v>
      </c>
      <c r="M391" s="193">
        <f t="shared" si="10"/>
        <v>0</v>
      </c>
      <c r="N391" s="193">
        <v>0</v>
      </c>
      <c r="O391" s="193">
        <f t="shared" si="11"/>
        <v>0</v>
      </c>
      <c r="P391" s="193">
        <v>0</v>
      </c>
      <c r="Q391" s="193">
        <f t="shared" si="12"/>
        <v>0</v>
      </c>
      <c r="R391" s="193" t="s">
        <v>367</v>
      </c>
      <c r="S391" s="193" t="s">
        <v>174</v>
      </c>
      <c r="T391" s="194" t="s">
        <v>588</v>
      </c>
      <c r="U391" s="161">
        <v>0</v>
      </c>
      <c r="V391" s="161">
        <f t="shared" si="13"/>
        <v>0</v>
      </c>
      <c r="W391" s="161"/>
      <c r="X391" s="151"/>
      <c r="Y391" s="151"/>
      <c r="Z391" s="151"/>
      <c r="AA391" s="151"/>
      <c r="AB391" s="151"/>
      <c r="AC391" s="151"/>
      <c r="AD391" s="151"/>
      <c r="AE391" s="151"/>
      <c r="AF391" s="151"/>
      <c r="AG391" s="151" t="s">
        <v>578</v>
      </c>
      <c r="AH391" s="151"/>
      <c r="AI391" s="151"/>
      <c r="AJ391" s="151"/>
      <c r="AK391" s="151"/>
      <c r="AL391" s="151"/>
      <c r="AM391" s="151"/>
      <c r="AN391" s="151"/>
      <c r="AO391" s="151"/>
      <c r="AP391" s="151"/>
      <c r="AQ391" s="151"/>
      <c r="AR391" s="151"/>
      <c r="AS391" s="151"/>
      <c r="AT391" s="151"/>
      <c r="AU391" s="151"/>
      <c r="AV391" s="151"/>
      <c r="AW391" s="151"/>
      <c r="AX391" s="151"/>
      <c r="AY391" s="151"/>
      <c r="AZ391" s="151"/>
      <c r="BA391" s="151"/>
      <c r="BB391" s="151"/>
      <c r="BC391" s="151"/>
      <c r="BD391" s="151"/>
      <c r="BE391" s="151"/>
      <c r="BF391" s="151"/>
      <c r="BG391" s="151"/>
      <c r="BH391" s="151"/>
    </row>
    <row r="392" spans="1:60" outlineLevel="1" x14ac:dyDescent="0.2">
      <c r="A392" s="188">
        <v>92</v>
      </c>
      <c r="B392" s="189" t="s">
        <v>589</v>
      </c>
      <c r="C392" s="199" t="s">
        <v>590</v>
      </c>
      <c r="D392" s="190" t="s">
        <v>413</v>
      </c>
      <c r="E392" s="191">
        <v>2.3399700000000001</v>
      </c>
      <c r="F392" s="192"/>
      <c r="G392" s="193">
        <f t="shared" si="7"/>
        <v>0</v>
      </c>
      <c r="H392" s="192"/>
      <c r="I392" s="193">
        <f t="shared" si="8"/>
        <v>0</v>
      </c>
      <c r="J392" s="192"/>
      <c r="K392" s="193">
        <f t="shared" si="9"/>
        <v>0</v>
      </c>
      <c r="L392" s="193">
        <v>21</v>
      </c>
      <c r="M392" s="193">
        <f t="shared" si="10"/>
        <v>0</v>
      </c>
      <c r="N392" s="193">
        <v>0</v>
      </c>
      <c r="O392" s="193">
        <f t="shared" si="11"/>
        <v>0</v>
      </c>
      <c r="P392" s="193">
        <v>0</v>
      </c>
      <c r="Q392" s="193">
        <f t="shared" si="12"/>
        <v>0</v>
      </c>
      <c r="R392" s="193" t="s">
        <v>367</v>
      </c>
      <c r="S392" s="193" t="s">
        <v>174</v>
      </c>
      <c r="T392" s="194" t="s">
        <v>174</v>
      </c>
      <c r="U392" s="161">
        <v>0</v>
      </c>
      <c r="V392" s="161">
        <f t="shared" si="13"/>
        <v>0</v>
      </c>
      <c r="W392" s="161"/>
      <c r="X392" s="151"/>
      <c r="Y392" s="151"/>
      <c r="Z392" s="151"/>
      <c r="AA392" s="151"/>
      <c r="AB392" s="151"/>
      <c r="AC392" s="151"/>
      <c r="AD392" s="151"/>
      <c r="AE392" s="151"/>
      <c r="AF392" s="151"/>
      <c r="AG392" s="151" t="s">
        <v>578</v>
      </c>
      <c r="AH392" s="151"/>
      <c r="AI392" s="151"/>
      <c r="AJ392" s="151"/>
      <c r="AK392" s="151"/>
      <c r="AL392" s="151"/>
      <c r="AM392" s="151"/>
      <c r="AN392" s="151"/>
      <c r="AO392" s="151"/>
      <c r="AP392" s="151"/>
      <c r="AQ392" s="151"/>
      <c r="AR392" s="151"/>
      <c r="AS392" s="151"/>
      <c r="AT392" s="151"/>
      <c r="AU392" s="151"/>
      <c r="AV392" s="151"/>
      <c r="AW392" s="151"/>
      <c r="AX392" s="151"/>
      <c r="AY392" s="151"/>
      <c r="AZ392" s="151"/>
      <c r="BA392" s="151"/>
      <c r="BB392" s="151"/>
      <c r="BC392" s="151"/>
      <c r="BD392" s="151"/>
      <c r="BE392" s="151"/>
      <c r="BF392" s="151"/>
      <c r="BG392" s="151"/>
      <c r="BH392" s="151"/>
    </row>
    <row r="393" spans="1:60" outlineLevel="1" x14ac:dyDescent="0.2">
      <c r="A393" s="170">
        <v>93</v>
      </c>
      <c r="B393" s="171" t="s">
        <v>591</v>
      </c>
      <c r="C393" s="180" t="s">
        <v>592</v>
      </c>
      <c r="D393" s="172" t="s">
        <v>413</v>
      </c>
      <c r="E393" s="173">
        <v>1.0028400000000002</v>
      </c>
      <c r="F393" s="174"/>
      <c r="G393" s="175">
        <f t="shared" si="7"/>
        <v>0</v>
      </c>
      <c r="H393" s="174"/>
      <c r="I393" s="175">
        <f t="shared" si="8"/>
        <v>0</v>
      </c>
      <c r="J393" s="174"/>
      <c r="K393" s="175">
        <f t="shared" si="9"/>
        <v>0</v>
      </c>
      <c r="L393" s="175">
        <v>21</v>
      </c>
      <c r="M393" s="175">
        <f t="shared" si="10"/>
        <v>0</v>
      </c>
      <c r="N393" s="175">
        <v>0</v>
      </c>
      <c r="O393" s="175">
        <f t="shared" si="11"/>
        <v>0</v>
      </c>
      <c r="P393" s="175">
        <v>0</v>
      </c>
      <c r="Q393" s="175">
        <f t="shared" si="12"/>
        <v>0</v>
      </c>
      <c r="R393" s="175" t="s">
        <v>367</v>
      </c>
      <c r="S393" s="175" t="s">
        <v>174</v>
      </c>
      <c r="T393" s="176" t="s">
        <v>174</v>
      </c>
      <c r="U393" s="161">
        <v>0</v>
      </c>
      <c r="V393" s="161">
        <f t="shared" si="13"/>
        <v>0</v>
      </c>
      <c r="W393" s="161"/>
      <c r="X393" s="151"/>
      <c r="Y393" s="151"/>
      <c r="Z393" s="151"/>
      <c r="AA393" s="151"/>
      <c r="AB393" s="151"/>
      <c r="AC393" s="151"/>
      <c r="AD393" s="151"/>
      <c r="AE393" s="151"/>
      <c r="AF393" s="151"/>
      <c r="AG393" s="151" t="s">
        <v>578</v>
      </c>
      <c r="AH393" s="151"/>
      <c r="AI393" s="151"/>
      <c r="AJ393" s="151"/>
      <c r="AK393" s="151"/>
      <c r="AL393" s="151"/>
      <c r="AM393" s="151"/>
      <c r="AN393" s="151"/>
      <c r="AO393" s="151"/>
      <c r="AP393" s="151"/>
      <c r="AQ393" s="151"/>
      <c r="AR393" s="151"/>
      <c r="AS393" s="151"/>
      <c r="AT393" s="151"/>
      <c r="AU393" s="151"/>
      <c r="AV393" s="151"/>
      <c r="AW393" s="151"/>
      <c r="AX393" s="151"/>
      <c r="AY393" s="151"/>
      <c r="AZ393" s="151"/>
      <c r="BA393" s="151"/>
      <c r="BB393" s="151"/>
      <c r="BC393" s="151"/>
      <c r="BD393" s="151"/>
      <c r="BE393" s="151"/>
      <c r="BF393" s="151"/>
      <c r="BG393" s="151"/>
      <c r="BH393" s="151"/>
    </row>
    <row r="394" spans="1:60" x14ac:dyDescent="0.2">
      <c r="A394" s="5"/>
      <c r="B394" s="6"/>
      <c r="C394" s="181"/>
      <c r="D394" s="8"/>
      <c r="E394" s="5"/>
      <c r="F394" s="5"/>
      <c r="G394" s="5"/>
      <c r="H394" s="5"/>
      <c r="I394" s="5"/>
      <c r="J394" s="5"/>
      <c r="K394" s="5"/>
      <c r="L394" s="5"/>
      <c r="M394" s="5"/>
      <c r="N394" s="5"/>
      <c r="O394" s="5"/>
      <c r="P394" s="5"/>
      <c r="Q394" s="5"/>
      <c r="R394" s="5"/>
      <c r="S394" s="5"/>
      <c r="T394" s="5"/>
      <c r="U394" s="5"/>
      <c r="V394" s="5"/>
      <c r="W394" s="5"/>
      <c r="AE394">
        <v>15</v>
      </c>
      <c r="AF394">
        <v>21</v>
      </c>
    </row>
    <row r="395" spans="1:60" x14ac:dyDescent="0.2">
      <c r="A395" s="154"/>
      <c r="B395" s="155" t="s">
        <v>29</v>
      </c>
      <c r="C395" s="182"/>
      <c r="D395" s="156"/>
      <c r="E395" s="157"/>
      <c r="F395" s="157"/>
      <c r="G395" s="178">
        <f>G8+G47+G143+G151+G172+G218+G238+G241+G257+G276+G301+G375+G383+G385</f>
        <v>0</v>
      </c>
      <c r="H395" s="5"/>
      <c r="I395" s="5"/>
      <c r="J395" s="5"/>
      <c r="K395" s="5"/>
      <c r="L395" s="5"/>
      <c r="M395" s="5"/>
      <c r="N395" s="5"/>
      <c r="O395" s="5"/>
      <c r="P395" s="5"/>
      <c r="Q395" s="5"/>
      <c r="R395" s="5"/>
      <c r="S395" s="5"/>
      <c r="T395" s="5"/>
      <c r="U395" s="5"/>
      <c r="V395" s="5"/>
      <c r="W395" s="5"/>
      <c r="AE395">
        <f>SUMIF(L7:L393,AE394,G7:G393)</f>
        <v>0</v>
      </c>
      <c r="AF395">
        <f>SUMIF(L7:L393,AF394,G7:G393)</f>
        <v>0</v>
      </c>
      <c r="AG395" t="s">
        <v>192</v>
      </c>
    </row>
    <row r="396" spans="1:60" x14ac:dyDescent="0.2">
      <c r="A396" s="267" t="s">
        <v>593</v>
      </c>
      <c r="B396" s="267"/>
      <c r="C396" s="181"/>
      <c r="D396" s="8"/>
      <c r="E396" s="5"/>
      <c r="F396" s="5"/>
      <c r="G396" s="5"/>
      <c r="H396" s="5"/>
      <c r="I396" s="5"/>
      <c r="J396" s="5"/>
      <c r="K396" s="5"/>
      <c r="L396" s="5"/>
      <c r="M396" s="5"/>
      <c r="N396" s="5"/>
      <c r="O396" s="5"/>
      <c r="P396" s="5"/>
      <c r="Q396" s="5"/>
      <c r="R396" s="5"/>
      <c r="S396" s="5"/>
      <c r="T396" s="5"/>
      <c r="U396" s="5"/>
      <c r="V396" s="5"/>
      <c r="W396" s="5"/>
    </row>
    <row r="397" spans="1:60" x14ac:dyDescent="0.2">
      <c r="A397" s="5"/>
      <c r="B397" s="6" t="s">
        <v>594</v>
      </c>
      <c r="C397" s="181" t="s">
        <v>595</v>
      </c>
      <c r="D397" s="8"/>
      <c r="E397" s="5"/>
      <c r="F397" s="5"/>
      <c r="G397" s="5"/>
      <c r="H397" s="5"/>
      <c r="I397" s="5"/>
      <c r="J397" s="5"/>
      <c r="K397" s="5"/>
      <c r="L397" s="5"/>
      <c r="M397" s="5"/>
      <c r="N397" s="5"/>
      <c r="O397" s="5"/>
      <c r="P397" s="5"/>
      <c r="Q397" s="5"/>
      <c r="R397" s="5"/>
      <c r="S397" s="5"/>
      <c r="T397" s="5"/>
      <c r="U397" s="5"/>
      <c r="V397" s="5"/>
      <c r="W397" s="5"/>
      <c r="AG397" t="s">
        <v>596</v>
      </c>
    </row>
    <row r="398" spans="1:60" x14ac:dyDescent="0.2">
      <c r="A398" s="5"/>
      <c r="B398" s="6" t="s">
        <v>597</v>
      </c>
      <c r="C398" s="181" t="s">
        <v>598</v>
      </c>
      <c r="D398" s="8"/>
      <c r="E398" s="5"/>
      <c r="F398" s="5"/>
      <c r="G398" s="5"/>
      <c r="H398" s="5"/>
      <c r="I398" s="5"/>
      <c r="J398" s="5"/>
      <c r="K398" s="5"/>
      <c r="L398" s="5"/>
      <c r="M398" s="5"/>
      <c r="N398" s="5"/>
      <c r="O398" s="5"/>
      <c r="P398" s="5"/>
      <c r="Q398" s="5"/>
      <c r="R398" s="5"/>
      <c r="S398" s="5"/>
      <c r="T398" s="5"/>
      <c r="U398" s="5"/>
      <c r="V398" s="5"/>
      <c r="W398" s="5"/>
      <c r="AG398" t="s">
        <v>599</v>
      </c>
    </row>
    <row r="399" spans="1:60" x14ac:dyDescent="0.2">
      <c r="A399" s="5"/>
      <c r="B399" s="6"/>
      <c r="C399" s="181" t="s">
        <v>600</v>
      </c>
      <c r="D399" s="8"/>
      <c r="E399" s="5"/>
      <c r="F399" s="5"/>
      <c r="G399" s="5"/>
      <c r="H399" s="5"/>
      <c r="I399" s="5"/>
      <c r="J399" s="5"/>
      <c r="K399" s="5"/>
      <c r="L399" s="5"/>
      <c r="M399" s="5"/>
      <c r="N399" s="5"/>
      <c r="O399" s="5"/>
      <c r="P399" s="5"/>
      <c r="Q399" s="5"/>
      <c r="R399" s="5"/>
      <c r="S399" s="5"/>
      <c r="T399" s="5"/>
      <c r="U399" s="5"/>
      <c r="V399" s="5"/>
      <c r="W399" s="5"/>
      <c r="AG399" t="s">
        <v>601</v>
      </c>
    </row>
    <row r="400" spans="1:60" x14ac:dyDescent="0.2">
      <c r="A400" s="5"/>
      <c r="B400" s="6"/>
      <c r="C400" s="181"/>
      <c r="D400" s="8"/>
      <c r="E400" s="5"/>
      <c r="F400" s="5"/>
      <c r="G400" s="5"/>
      <c r="H400" s="5"/>
      <c r="I400" s="5"/>
      <c r="J400" s="5"/>
      <c r="K400" s="5"/>
      <c r="L400" s="5"/>
      <c r="M400" s="5"/>
      <c r="N400" s="5"/>
      <c r="O400" s="5"/>
      <c r="P400" s="5"/>
      <c r="Q400" s="5"/>
      <c r="R400" s="5"/>
      <c r="S400" s="5"/>
      <c r="T400" s="5"/>
      <c r="U400" s="5"/>
      <c r="V400" s="5"/>
      <c r="W400" s="5"/>
    </row>
    <row r="401" spans="3:33" x14ac:dyDescent="0.2">
      <c r="C401" s="183"/>
      <c r="D401" s="142"/>
      <c r="AG401" t="s">
        <v>193</v>
      </c>
    </row>
    <row r="402" spans="3:33" x14ac:dyDescent="0.2">
      <c r="D402" s="142"/>
    </row>
    <row r="403" spans="3:33" x14ac:dyDescent="0.2">
      <c r="D403" s="142"/>
    </row>
    <row r="404" spans="3:33" x14ac:dyDescent="0.2">
      <c r="D404" s="142"/>
    </row>
    <row r="405" spans="3:33" x14ac:dyDescent="0.2">
      <c r="D405" s="142"/>
    </row>
    <row r="406" spans="3:33" x14ac:dyDescent="0.2">
      <c r="D406" s="142"/>
    </row>
    <row r="407" spans="3:33" x14ac:dyDescent="0.2">
      <c r="D407" s="142"/>
    </row>
    <row r="408" spans="3:33" x14ac:dyDescent="0.2">
      <c r="D408" s="142"/>
    </row>
    <row r="409" spans="3:33" x14ac:dyDescent="0.2">
      <c r="D409" s="142"/>
    </row>
    <row r="410" spans="3:33" x14ac:dyDescent="0.2">
      <c r="D410" s="142"/>
    </row>
    <row r="411" spans="3:33" x14ac:dyDescent="0.2">
      <c r="D411" s="142"/>
    </row>
    <row r="412" spans="3:33" x14ac:dyDescent="0.2">
      <c r="D412" s="142"/>
    </row>
    <row r="413" spans="3:33" x14ac:dyDescent="0.2">
      <c r="D413" s="142"/>
    </row>
    <row r="414" spans="3:33" x14ac:dyDescent="0.2">
      <c r="D414" s="142"/>
    </row>
    <row r="415" spans="3:33" x14ac:dyDescent="0.2">
      <c r="D415" s="142"/>
    </row>
    <row r="416" spans="3:33"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5qH3o8315wJNapV+G5l+50OSMSfR+Ra2MX/WnrLYXCGQXSlSbwnvKe9rxQ4gZKdFJf6QLBbWQ/uXTzfeFqbl7w==" saltValue="FMOKbg0teE2SsbAKREOK/w==" spinCount="100000" sheet="1"/>
  <mergeCells count="46">
    <mergeCell ref="A1:G1"/>
    <mergeCell ref="C2:G2"/>
    <mergeCell ref="C3:G3"/>
    <mergeCell ref="C4:G4"/>
    <mergeCell ref="A396:B396"/>
    <mergeCell ref="C10:G10"/>
    <mergeCell ref="C35:G35"/>
    <mergeCell ref="C49:G49"/>
    <mergeCell ref="C75:G75"/>
    <mergeCell ref="C76:G76"/>
    <mergeCell ref="C160:G160"/>
    <mergeCell ref="C83:G83"/>
    <mergeCell ref="C89:G89"/>
    <mergeCell ref="C95:G95"/>
    <mergeCell ref="C96:G96"/>
    <mergeCell ref="C102:G102"/>
    <mergeCell ref="C103:G103"/>
    <mergeCell ref="C111:G111"/>
    <mergeCell ref="C112:G112"/>
    <mergeCell ref="C145:G145"/>
    <mergeCell ref="C153:G153"/>
    <mergeCell ref="C154:G154"/>
    <mergeCell ref="C263:G263"/>
    <mergeCell ref="C174:G174"/>
    <mergeCell ref="C180:G180"/>
    <mergeCell ref="C183:G183"/>
    <mergeCell ref="C191:G191"/>
    <mergeCell ref="C196:G196"/>
    <mergeCell ref="C199:G199"/>
    <mergeCell ref="C202:G202"/>
    <mergeCell ref="C206:G206"/>
    <mergeCell ref="C240:G240"/>
    <mergeCell ref="C256:G256"/>
    <mergeCell ref="C259:G259"/>
    <mergeCell ref="C387:G387"/>
    <mergeCell ref="C275:G275"/>
    <mergeCell ref="C280:G280"/>
    <mergeCell ref="C281:G281"/>
    <mergeCell ref="C300:G300"/>
    <mergeCell ref="C313:G313"/>
    <mergeCell ref="C323:G323"/>
    <mergeCell ref="C330:G330"/>
    <mergeCell ref="C337:G337"/>
    <mergeCell ref="C344:G344"/>
    <mergeCell ref="C374:G374"/>
    <mergeCell ref="C379:G37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00B Naklady</vt:lpstr>
      <vt:lpstr>01 01B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00B Naklady'!Názvy_tisku</vt:lpstr>
      <vt:lpstr>'01 01B Pol'!Názvy_tisku</vt:lpstr>
      <vt:lpstr>oadresa</vt:lpstr>
      <vt:lpstr>Stavba!Objednatel</vt:lpstr>
      <vt:lpstr>Stavba!Objekt</vt:lpstr>
      <vt:lpstr>'00 00B Naklady'!Oblast_tisku</vt:lpstr>
      <vt:lpstr>'01 01B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Miloš Loubal</cp:lastModifiedBy>
  <cp:lastPrinted>2014-02-28T09:52:57Z</cp:lastPrinted>
  <dcterms:created xsi:type="dcterms:W3CDTF">2009-04-08T07:15:50Z</dcterms:created>
  <dcterms:modified xsi:type="dcterms:W3CDTF">2020-01-20T07:37:13Z</dcterms:modified>
</cp:coreProperties>
</file>